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výsledků'!$B$1:$I$43</definedName>
  </definedNames>
  <calcPr fullCalcOnLoad="1"/>
</workbook>
</file>

<file path=xl/sharedStrings.xml><?xml version="1.0" encoding="utf-8"?>
<sst xmlns="http://schemas.openxmlformats.org/spreadsheetml/2006/main" count="447" uniqueCount="66">
  <si>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</si>
  <si>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</si>
  <si>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</si>
  <si>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</si>
  <si>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</si>
  <si>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</si>
  <si>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</si>
  <si>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</si>
  <si>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</si>
  <si>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</si>
  <si>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</si>
  <si>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</si>
  <si>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</si>
  <si>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</si>
  <si>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</si>
  <si>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</si>
  <si>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</si>
  <si>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</si>
  <si>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</si>
  <si>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</si>
  <si>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</si>
  <si>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</si>
  <si>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</si>
  <si>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</si>
  <si>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</si>
  <si>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</si>
  <si>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</si>
  <si>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</si>
  <si>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</si>
  <si>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</si>
  <si>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</si>
  <si>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</si>
  <si>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</si>
  <si>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</si>
  <si>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</si>
  <si>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</si>
  <si>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</si>
  <si>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</si>
  <si>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</si>
  <si>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</si>
  <si>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</si>
  <si>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</si>
  <si>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</si>
  <si>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</si>
  <si>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</si>
  <si>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</si>
  <si>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</si>
  <si>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</si>
  <si>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</si>
  <si>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</si>
  <si>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</si>
  <si>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Matula Martin</t>
  </si>
  <si>
    <t>Julínek Tomáš</t>
  </si>
  <si>
    <t>Štefaník Lukáš</t>
  </si>
  <si>
    <t>Šmotek Kamil</t>
  </si>
  <si>
    <t>5-1</t>
  </si>
  <si>
    <t>4-5</t>
  </si>
  <si>
    <t>3-5</t>
  </si>
  <si>
    <t>5-2</t>
  </si>
  <si>
    <t>Maček Lukáš</t>
  </si>
  <si>
    <t>Masař Jakub</t>
  </si>
  <si>
    <t>;</t>
  </si>
  <si>
    <t>Soška Salvátor</t>
  </si>
  <si>
    <t>Ptáček Ivan</t>
  </si>
  <si>
    <t>prosince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</si>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</sst>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10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6"/>
      <color rgb="FFFF0000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/>
      <right style="thick">
        <color rgb="FF0070C0"/>
      </right>
      <top/>
      <bottom style="thin"/>
    </border>
    <border>
      <left>
        <color indexed="63"/>
      </left>
      <right style="thick">
        <color rgb="FF0070C0"/>
      </right>
      <top style="thin"/>
      <bottom>
        <color indexed="63"/>
      </bottom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double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/>
      <top style="double">
        <color rgb="FF92D050"/>
      </top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/>
      <top style="double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hair">
        <color theme="0" tint="-0.149959996342659"/>
      </right>
      <top style="double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92D050"/>
      </left>
      <right style="hair">
        <color theme="0" tint="-0.149959996342659"/>
      </right>
      <top style="double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>
        <color indexed="63"/>
      </top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thick">
        <color rgb="FF0070C0"/>
      </bottom>
    </border>
    <border>
      <left/>
      <right style="double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>
        <color indexed="63"/>
      </right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thick">
        <color rgb="FFFF0000"/>
      </left>
      <right style="thin">
        <color rgb="FF92D050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medium">
        <color rgb="FFFF0000"/>
      </bottom>
    </border>
    <border>
      <left style="double">
        <color rgb="FFFF0000"/>
      </left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/>
      <top style="thin">
        <color rgb="FFFF0000"/>
      </top>
      <bottom style="thick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ck">
        <color rgb="FFFF0000"/>
      </bottom>
    </border>
    <border>
      <left/>
      <right/>
      <top style="thin">
        <color rgb="FFFF0000"/>
      </top>
      <bottom style="thick">
        <color rgb="FFFF0000"/>
      </bottom>
    </border>
    <border>
      <left style="thin">
        <color rgb="FFFF0000"/>
      </left>
      <right/>
      <top style="thin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/>
      <right/>
      <top style="thick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 style="medium">
        <color rgb="FF92D050"/>
      </left>
      <right style="double">
        <color rgb="FF92D050"/>
      </right>
      <top style="thick">
        <color rgb="FF92D050"/>
      </top>
      <bottom style="medium">
        <color rgb="FF92D050"/>
      </bottom>
    </border>
    <border>
      <left style="double">
        <color rgb="FF92D050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/>
      <top style="thin">
        <color rgb="FF92D050"/>
      </top>
      <bottom style="thick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ck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 style="thin">
        <color rgb="FF92D050"/>
      </left>
      <right/>
      <top style="thin">
        <color rgb="FF92D050"/>
      </top>
      <bottom style="thick">
        <color rgb="FF92D050"/>
      </bottom>
    </border>
    <border>
      <left/>
      <right/>
      <top>
        <color indexed="63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thick">
        <color rgb="FFFF000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 style="double">
        <color rgb="FFFF0000"/>
      </left>
      <right/>
      <top style="thick">
        <color rgb="FFFF0000"/>
      </top>
      <bottom style="double">
        <color rgb="FFFF0000"/>
      </bottom>
    </border>
    <border>
      <left/>
      <right/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>
        <color indexed="63"/>
      </bottom>
    </border>
    <border>
      <left/>
      <right/>
      <top style="thick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>
        <color indexed="63"/>
      </right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0" fillId="25" borderId="0" applyFont="0" applyBorder="0" applyAlignment="0">
      <protection/>
    </xf>
    <xf numFmtId="0" fontId="69" fillId="0" borderId="0" applyNumberFormat="0" applyFill="0" applyBorder="0" applyAlignment="0" applyProtection="0"/>
    <xf numFmtId="0" fontId="70" fillId="26" borderId="8" applyNumberFormat="0" applyAlignment="0" applyProtection="0"/>
    <xf numFmtId="0" fontId="71" fillId="27" borderId="8" applyNumberFormat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</cellStyleXfs>
  <cellXfs count="627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0" fontId="75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49" fontId="74" fillId="34" borderId="0" xfId="0" applyNumberFormat="1" applyFont="1" applyFill="1" applyAlignment="1">
      <alignment horizontal="center"/>
    </xf>
    <xf numFmtId="49" fontId="74" fillId="34" borderId="0" xfId="0" applyNumberFormat="1" applyFont="1" applyFill="1" applyBorder="1" applyAlignment="1">
      <alignment horizontal="center" vertical="center"/>
    </xf>
    <xf numFmtId="49" fontId="74" fillId="34" borderId="0" xfId="0" applyNumberFormat="1" applyFont="1" applyFill="1" applyAlignment="1">
      <alignment horizontal="center" vertical="center"/>
    </xf>
    <xf numFmtId="49" fontId="74" fillId="34" borderId="0" xfId="0" applyNumberFormat="1" applyFont="1" applyFill="1" applyBorder="1" applyAlignment="1">
      <alignment horizontal="center"/>
    </xf>
    <xf numFmtId="0" fontId="77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78" fillId="25" borderId="11" xfId="50" applyNumberFormat="1" applyFont="1" applyBorder="1" applyAlignment="1">
      <alignment horizontal="center" vertical="center"/>
      <protection/>
    </xf>
    <xf numFmtId="0" fontId="78" fillId="36" borderId="12" xfId="0" applyNumberFormat="1" applyFont="1" applyFill="1" applyBorder="1" applyAlignment="1">
      <alignment horizontal="center" vertical="center"/>
    </xf>
    <xf numFmtId="0" fontId="79" fillId="25" borderId="0" xfId="50" applyNumberFormat="1" applyFont="1" applyBorder="1" applyAlignment="1">
      <alignment horizontal="center" vertical="center"/>
      <protection/>
    </xf>
    <xf numFmtId="0" fontId="79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79" fillId="25" borderId="0" xfId="50" applyNumberFormat="1" applyFont="1" applyBorder="1" applyAlignment="1">
      <alignment horizontal="right" vertical="center"/>
      <protection/>
    </xf>
    <xf numFmtId="0" fontId="79" fillId="25" borderId="13" xfId="50" applyNumberFormat="1" applyFont="1" applyBorder="1" applyAlignment="1">
      <alignment horizontal="center" vertical="center"/>
      <protection/>
    </xf>
    <xf numFmtId="0" fontId="78" fillId="25" borderId="0" xfId="50" applyNumberFormat="1" applyFont="1" applyBorder="1" applyAlignment="1">
      <alignment horizontal="center" vertical="center"/>
      <protection/>
    </xf>
    <xf numFmtId="0" fontId="78" fillId="37" borderId="14" xfId="0" applyNumberFormat="1" applyFont="1" applyFill="1" applyBorder="1" applyAlignment="1">
      <alignment horizontal="center" vertical="center"/>
    </xf>
    <xf numFmtId="0" fontId="78" fillId="37" borderId="15" xfId="0" applyNumberFormat="1" applyFont="1" applyFill="1" applyBorder="1" applyAlignment="1">
      <alignment horizontal="center" vertical="center"/>
    </xf>
    <xf numFmtId="0" fontId="78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0" fillId="25" borderId="24" xfId="0" applyFont="1" applyFill="1" applyBorder="1" applyAlignment="1">
      <alignment horizontal="center"/>
    </xf>
    <xf numFmtId="0" fontId="80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78" fillId="25" borderId="0" xfId="50" applyFont="1" applyBorder="1" applyAlignment="1">
      <alignment horizontal="center" vertical="center"/>
      <protection/>
    </xf>
    <xf numFmtId="0" fontId="79" fillId="25" borderId="0" xfId="50" applyFont="1" applyBorder="1" applyAlignment="1">
      <alignment horizontal="center" vertical="center"/>
      <protection/>
    </xf>
    <xf numFmtId="0" fontId="79" fillId="25" borderId="0" xfId="50" applyFont="1" applyBorder="1" applyAlignment="1">
      <alignment horizontal="left" vertical="center"/>
      <protection/>
    </xf>
    <xf numFmtId="0" fontId="79" fillId="25" borderId="0" xfId="50" applyFont="1" applyBorder="1" applyAlignment="1">
      <alignment horizontal="right" vertical="center"/>
      <protection/>
    </xf>
    <xf numFmtId="0" fontId="78" fillId="25" borderId="33" xfId="50" applyFont="1" applyBorder="1" applyAlignment="1">
      <alignment horizontal="center" vertical="center"/>
      <protection/>
    </xf>
    <xf numFmtId="0" fontId="78" fillId="25" borderId="34" xfId="50" applyFont="1" applyBorder="1" applyAlignment="1">
      <alignment horizontal="center" vertical="center"/>
      <protection/>
    </xf>
    <xf numFmtId="0" fontId="79" fillId="25" borderId="33" xfId="50" applyFont="1" applyBorder="1" applyAlignment="1">
      <alignment horizontal="right" vertical="center"/>
      <protection/>
    </xf>
    <xf numFmtId="0" fontId="79" fillId="25" borderId="33" xfId="50" applyFont="1" applyBorder="1" applyAlignment="1">
      <alignment horizontal="center"/>
      <protection/>
    </xf>
    <xf numFmtId="0" fontId="79" fillId="25" borderId="33" xfId="50" applyFont="1" applyBorder="1" applyAlignment="1">
      <alignment horizontal="left" vertical="center"/>
      <protection/>
    </xf>
    <xf numFmtId="0" fontId="79" fillId="25" borderId="0" xfId="50" applyNumberFormat="1" applyFont="1" applyBorder="1" applyAlignment="1">
      <alignment horizontal="left" vertical="center"/>
      <protection/>
    </xf>
    <xf numFmtId="0" fontId="79" fillId="25" borderId="11" xfId="50" applyNumberFormat="1" applyFont="1" applyBorder="1" applyAlignment="1">
      <alignment horizontal="right" vertical="center"/>
      <protection/>
    </xf>
    <xf numFmtId="0" fontId="79" fillId="25" borderId="11" xfId="50" applyNumberFormat="1" applyFont="1" applyBorder="1" applyAlignment="1">
      <alignment horizontal="left" vertical="center"/>
      <protection/>
    </xf>
    <xf numFmtId="0" fontId="78" fillId="36" borderId="35" xfId="0" applyNumberFormat="1" applyFont="1" applyFill="1" applyBorder="1" applyAlignment="1">
      <alignment horizontal="center" vertical="center"/>
    </xf>
    <xf numFmtId="0" fontId="78" fillId="36" borderId="36" xfId="0" applyNumberFormat="1" applyFont="1" applyFill="1" applyBorder="1" applyAlignment="1">
      <alignment horizontal="center" vertical="center"/>
    </xf>
    <xf numFmtId="0" fontId="78" fillId="36" borderId="37" xfId="0" applyNumberFormat="1" applyFont="1" applyFill="1" applyBorder="1" applyAlignment="1">
      <alignment horizontal="center" vertical="center"/>
    </xf>
    <xf numFmtId="0" fontId="79" fillId="25" borderId="36" xfId="50" applyNumberFormat="1" applyFont="1" applyBorder="1" applyAlignment="1">
      <alignment horizontal="right" vertical="center"/>
      <protection/>
    </xf>
    <xf numFmtId="0" fontId="79" fillId="25" borderId="36" xfId="50" applyNumberFormat="1" applyFont="1" applyBorder="1" applyAlignment="1">
      <alignment horizontal="center" vertical="center"/>
      <protection/>
    </xf>
    <xf numFmtId="0" fontId="79" fillId="25" borderId="36" xfId="50" applyNumberFormat="1" applyFont="1" applyBorder="1" applyAlignment="1">
      <alignment horizontal="left" vertical="center"/>
      <protection/>
    </xf>
    <xf numFmtId="0" fontId="78" fillId="25" borderId="36" xfId="50" applyNumberFormat="1" applyFont="1" applyBorder="1" applyAlignment="1">
      <alignment horizontal="center" vertical="center"/>
      <protection/>
    </xf>
    <xf numFmtId="0" fontId="78" fillId="36" borderId="0" xfId="0" applyNumberFormat="1" applyFont="1" applyFill="1" applyBorder="1" applyAlignment="1">
      <alignment horizontal="center" vertical="center"/>
    </xf>
    <xf numFmtId="0" fontId="78" fillId="36" borderId="11" xfId="0" applyNumberFormat="1" applyFont="1" applyFill="1" applyBorder="1" applyAlignment="1">
      <alignment horizontal="center" vertical="center"/>
    </xf>
    <xf numFmtId="0" fontId="74" fillId="10" borderId="0" xfId="0" applyFont="1" applyFill="1" applyAlignment="1">
      <alignment/>
    </xf>
    <xf numFmtId="0" fontId="75" fillId="10" borderId="0" xfId="0" applyFont="1" applyFill="1" applyBorder="1" applyAlignment="1">
      <alignment/>
    </xf>
    <xf numFmtId="0" fontId="76" fillId="10" borderId="0" xfId="0" applyFont="1" applyFill="1" applyBorder="1" applyAlignment="1">
      <alignment/>
    </xf>
    <xf numFmtId="0" fontId="74" fillId="10" borderId="0" xfId="0" applyFont="1" applyFill="1" applyBorder="1" applyAlignment="1">
      <alignment/>
    </xf>
    <xf numFmtId="49" fontId="74" fillId="10" borderId="0" xfId="0" applyNumberFormat="1" applyFont="1" applyFill="1" applyAlignment="1">
      <alignment horizontal="center"/>
    </xf>
    <xf numFmtId="49" fontId="74" fillId="10" borderId="0" xfId="0" applyNumberFormat="1" applyFont="1" applyFill="1" applyBorder="1" applyAlignment="1">
      <alignment horizontal="center"/>
    </xf>
    <xf numFmtId="49" fontId="74" fillId="10" borderId="0" xfId="0" applyNumberFormat="1" applyFont="1" applyFill="1" applyBorder="1" applyAlignment="1">
      <alignment horizontal="center" vertical="center"/>
    </xf>
    <xf numFmtId="49" fontId="74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78" fillId="25" borderId="38" xfId="50" applyFont="1" applyBorder="1" applyAlignment="1">
      <alignment horizontal="center" vertical="center"/>
      <protection/>
    </xf>
    <xf numFmtId="0" fontId="79" fillId="25" borderId="38" xfId="50" applyFont="1" applyBorder="1" applyAlignment="1">
      <alignment horizontal="right" vertical="center"/>
      <protection/>
    </xf>
    <xf numFmtId="0" fontId="79" fillId="25" borderId="38" xfId="50" applyFont="1" applyBorder="1" applyAlignment="1">
      <alignment horizontal="center" vertical="center"/>
      <protection/>
    </xf>
    <xf numFmtId="0" fontId="79" fillId="25" borderId="38" xfId="50" applyFont="1" applyBorder="1" applyAlignment="1">
      <alignment horizontal="left" vertical="center"/>
      <protection/>
    </xf>
    <xf numFmtId="0" fontId="78" fillId="25" borderId="39" xfId="50" applyFont="1" applyBorder="1" applyAlignment="1">
      <alignment horizontal="center" vertical="center"/>
      <protection/>
    </xf>
    <xf numFmtId="0" fontId="77" fillId="25" borderId="40" xfId="50" applyFont="1" applyBorder="1" applyAlignment="1">
      <alignment horizontal="center" vertical="center"/>
      <protection/>
    </xf>
    <xf numFmtId="0" fontId="77" fillId="25" borderId="41" xfId="50" applyFont="1" applyBorder="1" applyAlignment="1">
      <alignment vertical="center"/>
      <protection/>
    </xf>
    <xf numFmtId="0" fontId="77" fillId="25" borderId="42" xfId="50" applyFont="1" applyBorder="1" applyAlignment="1">
      <alignment horizontal="center" vertical="center"/>
      <protection/>
    </xf>
    <xf numFmtId="0" fontId="77" fillId="25" borderId="43" xfId="50" applyFont="1" applyBorder="1" applyAlignment="1">
      <alignment vertical="center"/>
      <protection/>
    </xf>
    <xf numFmtId="0" fontId="77" fillId="25" borderId="0" xfId="50" applyFont="1" applyBorder="1" applyAlignment="1">
      <alignment vertical="center"/>
      <protection/>
    </xf>
    <xf numFmtId="0" fontId="78" fillId="38" borderId="44" xfId="50" applyFont="1" applyFill="1" applyBorder="1" applyAlignment="1">
      <alignment horizontal="center" vertical="center"/>
      <protection/>
    </xf>
    <xf numFmtId="0" fontId="78" fillId="38" borderId="44" xfId="50" applyFont="1" applyFill="1" applyBorder="1" applyAlignment="1">
      <alignment horizontal="center"/>
      <protection/>
    </xf>
    <xf numFmtId="0" fontId="74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76" fillId="11" borderId="0" xfId="0" applyFont="1" applyFill="1" applyBorder="1" applyAlignment="1">
      <alignment/>
    </xf>
    <xf numFmtId="0" fontId="74" fillId="11" borderId="0" xfId="0" applyFont="1" applyFill="1" applyBorder="1" applyAlignment="1">
      <alignment/>
    </xf>
    <xf numFmtId="49" fontId="74" fillId="11" borderId="0" xfId="0" applyNumberFormat="1" applyFont="1" applyFill="1" applyAlignment="1">
      <alignment horizontal="center"/>
    </xf>
    <xf numFmtId="49" fontId="74" fillId="11" borderId="0" xfId="0" applyNumberFormat="1" applyFont="1" applyFill="1" applyBorder="1" applyAlignment="1">
      <alignment horizontal="center"/>
    </xf>
    <xf numFmtId="49" fontId="74" fillId="11" borderId="0" xfId="0" applyNumberFormat="1" applyFont="1" applyFill="1" applyBorder="1" applyAlignment="1">
      <alignment horizontal="center" vertical="center"/>
    </xf>
    <xf numFmtId="49" fontId="74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4" fillId="39" borderId="45" xfId="0" applyFont="1" applyFill="1" applyBorder="1" applyAlignment="1">
      <alignment/>
    </xf>
    <xf numFmtId="0" fontId="78" fillId="25" borderId="46" xfId="50" applyFont="1" applyBorder="1" applyAlignment="1">
      <alignment horizontal="center" vertical="center"/>
      <protection/>
    </xf>
    <xf numFmtId="0" fontId="78" fillId="25" borderId="47" xfId="50" applyFont="1" applyBorder="1" applyAlignment="1">
      <alignment horizontal="center" vertical="center"/>
      <protection/>
    </xf>
    <xf numFmtId="0" fontId="78" fillId="25" borderId="48" xfId="50" applyFont="1" applyBorder="1" applyAlignment="1">
      <alignment horizontal="center" vertical="center"/>
      <protection/>
    </xf>
    <xf numFmtId="0" fontId="79" fillId="25" borderId="48" xfId="50" applyFont="1" applyBorder="1" applyAlignment="1">
      <alignment horizontal="right" vertical="center"/>
      <protection/>
    </xf>
    <xf numFmtId="0" fontId="79" fillId="25" borderId="48" xfId="50" applyFont="1" applyBorder="1" applyAlignment="1">
      <alignment horizontal="center" vertical="center"/>
      <protection/>
    </xf>
    <xf numFmtId="0" fontId="79" fillId="25" borderId="48" xfId="50" applyFont="1" applyBorder="1" applyAlignment="1">
      <alignment horizontal="left" vertical="center"/>
      <protection/>
    </xf>
    <xf numFmtId="0" fontId="78" fillId="25" borderId="49" xfId="50" applyFont="1" applyBorder="1" applyAlignment="1">
      <alignment horizontal="center" vertical="center"/>
      <protection/>
    </xf>
    <xf numFmtId="0" fontId="78" fillId="25" borderId="50" xfId="50" applyFont="1" applyBorder="1" applyAlignment="1">
      <alignment horizontal="center" vertical="center"/>
      <protection/>
    </xf>
    <xf numFmtId="0" fontId="78" fillId="25" borderId="51" xfId="50" applyFont="1" applyBorder="1" applyAlignment="1">
      <alignment horizontal="center" vertical="center"/>
      <protection/>
    </xf>
    <xf numFmtId="0" fontId="79" fillId="25" borderId="50" xfId="50" applyFont="1" applyBorder="1" applyAlignment="1">
      <alignment horizontal="right" vertical="center"/>
      <protection/>
    </xf>
    <xf numFmtId="0" fontId="79" fillId="25" borderId="50" xfId="50" applyFont="1" applyBorder="1" applyAlignment="1">
      <alignment horizontal="center"/>
      <protection/>
    </xf>
    <xf numFmtId="0" fontId="79" fillId="25" borderId="50" xfId="50" applyFont="1" applyBorder="1" applyAlignment="1">
      <alignment horizontal="left" vertical="center"/>
      <protection/>
    </xf>
    <xf numFmtId="0" fontId="77" fillId="25" borderId="52" xfId="50" applyFont="1" applyBorder="1" applyAlignment="1">
      <alignment horizontal="center" vertical="center"/>
      <protection/>
    </xf>
    <xf numFmtId="0" fontId="77" fillId="25" borderId="53" xfId="50" applyFont="1" applyBorder="1" applyAlignment="1">
      <alignment vertical="center"/>
      <protection/>
    </xf>
    <xf numFmtId="0" fontId="77" fillId="25" borderId="54" xfId="50" applyFont="1" applyBorder="1" applyAlignment="1">
      <alignment horizontal="center" vertical="center"/>
      <protection/>
    </xf>
    <xf numFmtId="0" fontId="77" fillId="25" borderId="55" xfId="50" applyFont="1" applyBorder="1" applyAlignment="1">
      <alignment vertical="center"/>
      <protection/>
    </xf>
    <xf numFmtId="0" fontId="78" fillId="39" borderId="56" xfId="50" applyFont="1" applyFill="1" applyBorder="1" applyAlignment="1">
      <alignment horizontal="center" vertical="center"/>
      <protection/>
    </xf>
    <xf numFmtId="0" fontId="78" fillId="39" borderId="57" xfId="50" applyFont="1" applyFill="1" applyBorder="1" applyAlignment="1">
      <alignment horizontal="center" vertical="center"/>
      <protection/>
    </xf>
    <xf numFmtId="0" fontId="78" fillId="39" borderId="58" xfId="50" applyFont="1" applyFill="1" applyBorder="1" applyAlignment="1">
      <alignment horizontal="center" vertical="center"/>
      <protection/>
    </xf>
    <xf numFmtId="0" fontId="78" fillId="39" borderId="56" xfId="50" applyFont="1" applyFill="1" applyBorder="1" applyAlignment="1">
      <alignment horizontal="center"/>
      <protection/>
    </xf>
    <xf numFmtId="0" fontId="78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78" fillId="38" borderId="43" xfId="50" applyFont="1" applyFill="1" applyBorder="1" applyAlignment="1">
      <alignment horizontal="center" vertical="center"/>
      <protection/>
    </xf>
    <xf numFmtId="0" fontId="78" fillId="39" borderId="55" xfId="50" applyFont="1" applyFill="1" applyBorder="1" applyAlignment="1">
      <alignment horizontal="center" vertical="center"/>
      <protection/>
    </xf>
    <xf numFmtId="0" fontId="81" fillId="38" borderId="59" xfId="50" applyFont="1" applyFill="1" applyBorder="1" applyAlignment="1">
      <alignment/>
      <protection/>
    </xf>
    <xf numFmtId="0" fontId="81" fillId="39" borderId="54" xfId="50" applyFont="1" applyFill="1" applyBorder="1" applyAlignment="1">
      <alignment/>
      <protection/>
    </xf>
    <xf numFmtId="0" fontId="82" fillId="0" borderId="30" xfId="0" applyFont="1" applyFill="1" applyBorder="1" applyAlignment="1">
      <alignment horizontal="center" vertical="center"/>
    </xf>
    <xf numFmtId="0" fontId="82" fillId="0" borderId="60" xfId="0" applyFont="1" applyFill="1" applyBorder="1" applyAlignment="1">
      <alignment horizontal="center" vertical="center"/>
    </xf>
    <xf numFmtId="0" fontId="82" fillId="0" borderId="61" xfId="50" applyFont="1" applyFill="1" applyBorder="1" applyAlignment="1">
      <alignment horizontal="center" vertical="center"/>
      <protection/>
    </xf>
    <xf numFmtId="0" fontId="82" fillId="0" borderId="31" xfId="50" applyFont="1" applyFill="1" applyBorder="1" applyAlignment="1">
      <alignment horizontal="center" vertical="center"/>
      <protection/>
    </xf>
    <xf numFmtId="0" fontId="82" fillId="0" borderId="62" xfId="50" applyFont="1" applyFill="1" applyBorder="1" applyAlignment="1">
      <alignment horizontal="center" vertical="center"/>
      <protection/>
    </xf>
    <xf numFmtId="0" fontId="82" fillId="0" borderId="63" xfId="0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62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center" vertical="center"/>
    </xf>
    <xf numFmtId="0" fontId="77" fillId="25" borderId="65" xfId="0" applyNumberFormat="1" applyFont="1" applyFill="1" applyBorder="1" applyAlignment="1" applyProtection="1">
      <alignment horizontal="right" vertical="center"/>
      <protection locked="0"/>
    </xf>
    <xf numFmtId="0" fontId="83" fillId="25" borderId="66" xfId="50" applyFont="1" applyBorder="1" applyAlignment="1">
      <alignment horizontal="center" vertical="center"/>
      <protection/>
    </xf>
    <xf numFmtId="0" fontId="83" fillId="25" borderId="67" xfId="50" applyFont="1" applyBorder="1" applyAlignment="1">
      <alignment horizontal="center" vertical="center"/>
      <protection/>
    </xf>
    <xf numFmtId="0" fontId="84" fillId="25" borderId="65" xfId="50" applyNumberFormat="1" applyFont="1" applyBorder="1" applyAlignment="1">
      <alignment horizontal="center" vertical="center"/>
      <protection/>
    </xf>
    <xf numFmtId="0" fontId="85" fillId="25" borderId="68" xfId="50" applyFont="1" applyBorder="1" applyAlignment="1">
      <alignment horizontal="center" vertical="center"/>
      <protection/>
    </xf>
    <xf numFmtId="0" fontId="86" fillId="25" borderId="68" xfId="50" applyFont="1" applyBorder="1" applyAlignment="1">
      <alignment horizontal="center" vertical="center"/>
      <protection/>
    </xf>
    <xf numFmtId="0" fontId="87" fillId="25" borderId="68" xfId="50" applyFont="1" applyBorder="1" applyAlignment="1">
      <alignment horizontal="center" vertical="center"/>
      <protection/>
    </xf>
    <xf numFmtId="0" fontId="84" fillId="25" borderId="69" xfId="50" applyFont="1" applyBorder="1" applyAlignment="1">
      <alignment horizontal="center" vertical="center"/>
      <protection/>
    </xf>
    <xf numFmtId="0" fontId="84" fillId="25" borderId="68" xfId="50" applyFont="1" applyBorder="1" applyAlignment="1">
      <alignment horizontal="center" vertical="center"/>
      <protection/>
    </xf>
    <xf numFmtId="0" fontId="88" fillId="25" borderId="68" xfId="50" applyFont="1" applyBorder="1" applyAlignment="1">
      <alignment horizontal="center" vertical="center"/>
      <protection/>
    </xf>
    <xf numFmtId="0" fontId="85" fillId="25" borderId="70" xfId="50" applyFont="1" applyBorder="1" applyAlignment="1">
      <alignment horizontal="center" vertical="center"/>
      <protection/>
    </xf>
    <xf numFmtId="0" fontId="86" fillId="25" borderId="70" xfId="50" applyFont="1" applyBorder="1" applyAlignment="1">
      <alignment horizontal="center" vertical="center"/>
      <protection/>
    </xf>
    <xf numFmtId="0" fontId="87" fillId="25" borderId="70" xfId="50" applyFont="1" applyBorder="1" applyAlignment="1">
      <alignment horizontal="center" vertical="center"/>
      <protection/>
    </xf>
    <xf numFmtId="0" fontId="84" fillId="25" borderId="56" xfId="50" applyFont="1" applyBorder="1" applyAlignment="1">
      <alignment horizontal="center" vertical="center"/>
      <protection/>
    </xf>
    <xf numFmtId="0" fontId="77" fillId="25" borderId="55" xfId="0" applyNumberFormat="1" applyFont="1" applyFill="1" applyBorder="1" applyAlignment="1" applyProtection="1">
      <alignment horizontal="center" vertical="center"/>
      <protection locked="0"/>
    </xf>
    <xf numFmtId="0" fontId="77" fillId="25" borderId="55" xfId="0" applyNumberFormat="1" applyFont="1" applyFill="1" applyBorder="1" applyAlignment="1" applyProtection="1">
      <alignment horizontal="center" vertical="center"/>
      <protection/>
    </xf>
    <xf numFmtId="0" fontId="78" fillId="40" borderId="46" xfId="0" applyNumberFormat="1" applyFont="1" applyFill="1" applyBorder="1" applyAlignment="1">
      <alignment horizontal="center" vertical="center"/>
    </xf>
    <xf numFmtId="0" fontId="78" fillId="40" borderId="71" xfId="0" applyNumberFormat="1" applyFont="1" applyFill="1" applyBorder="1" applyAlignment="1">
      <alignment horizontal="center" vertical="center"/>
    </xf>
    <xf numFmtId="0" fontId="78" fillId="25" borderId="72" xfId="0" applyNumberFormat="1" applyFont="1" applyFill="1" applyBorder="1" applyAlignment="1">
      <alignment horizontal="center" vertical="center"/>
    </xf>
    <xf numFmtId="0" fontId="79" fillId="25" borderId="73" xfId="50" applyNumberFormat="1" applyFont="1" applyBorder="1" applyAlignment="1">
      <alignment horizontal="right" vertical="center"/>
      <protection/>
    </xf>
    <xf numFmtId="0" fontId="79" fillId="25" borderId="74" xfId="50" applyNumberFormat="1" applyFont="1" applyBorder="1" applyAlignment="1">
      <alignment horizontal="center" vertical="center"/>
      <protection/>
    </xf>
    <xf numFmtId="0" fontId="79" fillId="25" borderId="75" xfId="50" applyNumberFormat="1" applyFont="1" applyBorder="1" applyAlignment="1">
      <alignment horizontal="left" vertical="center"/>
      <protection/>
    </xf>
    <xf numFmtId="0" fontId="78" fillId="25" borderId="76" xfId="0" applyNumberFormat="1" applyFont="1" applyFill="1" applyBorder="1" applyAlignment="1">
      <alignment horizontal="center" vertical="center"/>
    </xf>
    <xf numFmtId="0" fontId="78" fillId="40" borderId="77" xfId="0" applyNumberFormat="1" applyFont="1" applyFill="1" applyBorder="1" applyAlignment="1">
      <alignment horizontal="center" vertical="center"/>
    </xf>
    <xf numFmtId="0" fontId="78" fillId="40" borderId="78" xfId="0" applyNumberFormat="1" applyFont="1" applyFill="1" applyBorder="1" applyAlignment="1">
      <alignment horizontal="center" vertical="center"/>
    </xf>
    <xf numFmtId="0" fontId="78" fillId="25" borderId="77" xfId="0" applyNumberFormat="1" applyFont="1" applyFill="1" applyBorder="1" applyAlignment="1">
      <alignment horizontal="center" vertical="center"/>
    </xf>
    <xf numFmtId="0" fontId="79" fillId="25" borderId="76" xfId="50" applyNumberFormat="1" applyFont="1" applyBorder="1" applyAlignment="1">
      <alignment horizontal="right" vertical="center"/>
      <protection/>
    </xf>
    <xf numFmtId="0" fontId="79" fillId="25" borderId="48" xfId="50" applyNumberFormat="1" applyFont="1" applyBorder="1" applyAlignment="1">
      <alignment horizontal="center" vertical="center"/>
      <protection/>
    </xf>
    <xf numFmtId="0" fontId="79" fillId="25" borderId="78" xfId="50" applyNumberFormat="1" applyFont="1" applyBorder="1" applyAlignment="1">
      <alignment horizontal="left" vertical="center"/>
      <protection/>
    </xf>
    <xf numFmtId="0" fontId="78" fillId="40" borderId="48" xfId="0" applyNumberFormat="1" applyFont="1" applyFill="1" applyBorder="1" applyAlignment="1">
      <alignment horizontal="center" vertical="center"/>
    </xf>
    <xf numFmtId="0" fontId="78" fillId="25" borderId="46" xfId="0" applyNumberFormat="1" applyFont="1" applyFill="1" applyBorder="1" applyAlignment="1">
      <alignment horizontal="center" vertical="center"/>
    </xf>
    <xf numFmtId="0" fontId="79" fillId="25" borderId="48" xfId="50" applyNumberFormat="1" applyFont="1" applyBorder="1" applyAlignment="1">
      <alignment horizontal="center"/>
      <protection/>
    </xf>
    <xf numFmtId="0" fontId="78" fillId="41" borderId="79" xfId="0" applyNumberFormat="1" applyFont="1" applyFill="1" applyBorder="1" applyAlignment="1">
      <alignment horizontal="center" vertical="center"/>
    </xf>
    <xf numFmtId="0" fontId="78" fillId="41" borderId="80" xfId="0" applyNumberFormat="1" applyFont="1" applyFill="1" applyBorder="1" applyAlignment="1">
      <alignment horizontal="center" vertical="center"/>
    </xf>
    <xf numFmtId="0" fontId="78" fillId="41" borderId="81" xfId="0" applyNumberFormat="1" applyFont="1" applyFill="1" applyBorder="1" applyAlignment="1">
      <alignment horizontal="center" vertical="center"/>
    </xf>
    <xf numFmtId="0" fontId="78" fillId="41" borderId="82" xfId="0" applyNumberFormat="1" applyFont="1" applyFill="1" applyBorder="1" applyAlignment="1">
      <alignment horizontal="center" vertical="center"/>
    </xf>
    <xf numFmtId="0" fontId="79" fillId="41" borderId="83" xfId="50" applyNumberFormat="1" applyFont="1" applyFill="1" applyBorder="1" applyAlignment="1">
      <alignment horizontal="center" vertical="center"/>
      <protection/>
    </xf>
    <xf numFmtId="0" fontId="79" fillId="41" borderId="77" xfId="50" applyNumberFormat="1" applyFont="1" applyFill="1" applyBorder="1" applyAlignment="1">
      <alignment horizontal="center" vertical="center"/>
      <protection/>
    </xf>
    <xf numFmtId="0" fontId="79" fillId="41" borderId="84" xfId="50" applyNumberFormat="1" applyFont="1" applyFill="1" applyBorder="1" applyAlignment="1">
      <alignment horizontal="center" vertical="center"/>
      <protection/>
    </xf>
    <xf numFmtId="0" fontId="78" fillId="41" borderId="85" xfId="0" applyNumberFormat="1" applyFont="1" applyFill="1" applyBorder="1" applyAlignment="1">
      <alignment horizontal="center" vertical="center"/>
    </xf>
    <xf numFmtId="0" fontId="78" fillId="41" borderId="86" xfId="0" applyNumberFormat="1" applyFont="1" applyFill="1" applyBorder="1" applyAlignment="1">
      <alignment horizontal="center" vertical="center"/>
    </xf>
    <xf numFmtId="0" fontId="78" fillId="41" borderId="87" xfId="0" applyNumberFormat="1" applyFont="1" applyFill="1" applyBorder="1" applyAlignment="1">
      <alignment horizontal="center" vertical="center"/>
    </xf>
    <xf numFmtId="0" fontId="78" fillId="41" borderId="88" xfId="0" applyNumberFormat="1" applyFont="1" applyFill="1" applyBorder="1" applyAlignment="1">
      <alignment horizontal="center" vertical="center"/>
    </xf>
    <xf numFmtId="0" fontId="78" fillId="41" borderId="89" xfId="0" applyNumberFormat="1" applyFont="1" applyFill="1" applyBorder="1" applyAlignment="1">
      <alignment horizontal="center" vertical="center"/>
    </xf>
    <xf numFmtId="0" fontId="78" fillId="41" borderId="90" xfId="0" applyNumberFormat="1" applyFont="1" applyFill="1" applyBorder="1" applyAlignment="1">
      <alignment horizontal="center" vertical="center"/>
    </xf>
    <xf numFmtId="0" fontId="78" fillId="41" borderId="91" xfId="0" applyNumberFormat="1" applyFont="1" applyFill="1" applyBorder="1" applyAlignment="1">
      <alignment horizontal="center" vertical="center"/>
    </xf>
    <xf numFmtId="0" fontId="79" fillId="41" borderId="92" xfId="50" applyNumberFormat="1" applyFont="1" applyFill="1" applyBorder="1" applyAlignment="1">
      <alignment horizontal="center" vertical="center"/>
      <protection/>
    </xf>
    <xf numFmtId="0" fontId="79" fillId="41" borderId="93" xfId="50" applyNumberFormat="1" applyFont="1" applyFill="1" applyBorder="1" applyAlignment="1">
      <alignment horizontal="center" vertical="center"/>
      <protection/>
    </xf>
    <xf numFmtId="0" fontId="79" fillId="41" borderId="94" xfId="50" applyNumberFormat="1" applyFont="1" applyFill="1" applyBorder="1" applyAlignment="1">
      <alignment horizontal="center" vertical="center"/>
      <protection/>
    </xf>
    <xf numFmtId="0" fontId="78" fillId="41" borderId="95" xfId="0" applyNumberFormat="1" applyFont="1" applyFill="1" applyBorder="1" applyAlignment="1">
      <alignment horizontal="center" vertical="center"/>
    </xf>
    <xf numFmtId="0" fontId="78" fillId="41" borderId="96" xfId="50" applyFont="1" applyFill="1" applyBorder="1" applyAlignment="1">
      <alignment horizontal="center" vertical="center"/>
      <protection/>
    </xf>
    <xf numFmtId="0" fontId="78" fillId="41" borderId="97" xfId="50" applyFont="1" applyFill="1" applyBorder="1" applyAlignment="1">
      <alignment horizontal="center" vertical="center"/>
      <protection/>
    </xf>
    <xf numFmtId="0" fontId="78" fillId="41" borderId="98" xfId="50" applyFont="1" applyFill="1" applyBorder="1" applyAlignment="1">
      <alignment horizontal="center" vertical="center"/>
      <protection/>
    </xf>
    <xf numFmtId="0" fontId="78" fillId="41" borderId="99" xfId="50" applyFont="1" applyFill="1" applyBorder="1" applyAlignment="1">
      <alignment horizontal="center" vertical="center"/>
      <protection/>
    </xf>
    <xf numFmtId="0" fontId="78" fillId="41" borderId="100" xfId="50" applyFont="1" applyFill="1" applyBorder="1" applyAlignment="1">
      <alignment horizontal="center" vertical="center"/>
      <protection/>
    </xf>
    <xf numFmtId="0" fontId="78" fillId="41" borderId="101" xfId="50" applyFont="1" applyFill="1" applyBorder="1" applyAlignment="1">
      <alignment horizontal="center" vertical="center"/>
      <protection/>
    </xf>
    <xf numFmtId="0" fontId="79" fillId="41" borderId="39" xfId="50" applyFont="1" applyFill="1" applyBorder="1" applyAlignment="1">
      <alignment horizontal="center" vertical="center"/>
      <protection/>
    </xf>
    <xf numFmtId="0" fontId="79" fillId="41" borderId="34" xfId="50" applyFont="1" applyFill="1" applyBorder="1" applyAlignment="1">
      <alignment horizontal="center" vertical="center"/>
      <protection/>
    </xf>
    <xf numFmtId="0" fontId="78" fillId="41" borderId="102" xfId="50" applyFont="1" applyFill="1" applyBorder="1" applyAlignment="1">
      <alignment horizontal="center" vertical="center"/>
      <protection/>
    </xf>
    <xf numFmtId="0" fontId="78" fillId="41" borderId="103" xfId="50" applyFont="1" applyFill="1" applyBorder="1" applyAlignment="1">
      <alignment horizontal="center" vertical="center"/>
      <protection/>
    </xf>
    <xf numFmtId="0" fontId="78" fillId="41" borderId="104" xfId="50" applyFont="1" applyFill="1" applyBorder="1" applyAlignment="1">
      <alignment horizontal="center" vertical="center"/>
      <protection/>
    </xf>
    <xf numFmtId="0" fontId="78" fillId="41" borderId="105" xfId="50" applyFont="1" applyFill="1" applyBorder="1" applyAlignment="1">
      <alignment horizontal="center" vertical="center"/>
      <protection/>
    </xf>
    <xf numFmtId="0" fontId="78" fillId="41" borderId="106" xfId="50" applyFont="1" applyFill="1" applyBorder="1" applyAlignment="1">
      <alignment horizontal="center" vertical="center"/>
      <protection/>
    </xf>
    <xf numFmtId="0" fontId="78" fillId="41" borderId="107" xfId="50" applyFont="1" applyFill="1" applyBorder="1" applyAlignment="1">
      <alignment horizontal="center" vertical="center"/>
      <protection/>
    </xf>
    <xf numFmtId="0" fontId="78" fillId="41" borderId="108" xfId="50" applyFont="1" applyFill="1" applyBorder="1" applyAlignment="1">
      <alignment horizontal="center" vertical="center"/>
      <protection/>
    </xf>
    <xf numFmtId="0" fontId="78" fillId="41" borderId="109" xfId="50" applyFont="1" applyFill="1" applyBorder="1" applyAlignment="1">
      <alignment horizontal="center" vertical="center"/>
      <protection/>
    </xf>
    <xf numFmtId="0" fontId="78" fillId="41" borderId="82" xfId="50" applyFont="1" applyFill="1" applyBorder="1" applyAlignment="1">
      <alignment horizontal="center" vertical="center"/>
      <protection/>
    </xf>
    <xf numFmtId="0" fontId="78" fillId="41" borderId="110" xfId="50" applyFont="1" applyFill="1" applyBorder="1" applyAlignment="1">
      <alignment horizontal="center" vertical="center"/>
      <protection/>
    </xf>
    <xf numFmtId="0" fontId="79" fillId="41" borderId="84" xfId="50" applyFont="1" applyFill="1" applyBorder="1" applyAlignment="1">
      <alignment horizontal="center" vertical="center"/>
      <protection/>
    </xf>
    <xf numFmtId="0" fontId="79" fillId="41" borderId="77" xfId="50" applyFont="1" applyFill="1" applyBorder="1" applyAlignment="1">
      <alignment horizontal="center" vertical="center"/>
      <protection/>
    </xf>
    <xf numFmtId="0" fontId="79" fillId="41" borderId="51" xfId="50" applyFont="1" applyFill="1" applyBorder="1" applyAlignment="1">
      <alignment horizontal="center" vertical="center"/>
      <protection/>
    </xf>
    <xf numFmtId="0" fontId="74" fillId="38" borderId="111" xfId="50" applyFont="1" applyFill="1" applyBorder="1" applyAlignment="1">
      <alignment/>
      <protection/>
    </xf>
    <xf numFmtId="0" fontId="78" fillId="38" borderId="112" xfId="50" applyFont="1" applyFill="1" applyBorder="1" applyAlignment="1">
      <alignment horizontal="center" vertical="center"/>
      <protection/>
    </xf>
    <xf numFmtId="0" fontId="78" fillId="38" borderId="113" xfId="50" applyFont="1" applyFill="1" applyBorder="1" applyAlignment="1">
      <alignment horizontal="center" vertical="center"/>
      <protection/>
    </xf>
    <xf numFmtId="0" fontId="78" fillId="25" borderId="114" xfId="50" applyFont="1" applyBorder="1" applyAlignment="1">
      <alignment horizontal="center" vertical="center"/>
      <protection/>
    </xf>
    <xf numFmtId="0" fontId="78" fillId="41" borderId="115" xfId="50" applyFont="1" applyFill="1" applyBorder="1" applyAlignment="1">
      <alignment horizontal="center" vertical="center"/>
      <protection/>
    </xf>
    <xf numFmtId="0" fontId="78" fillId="38" borderId="43" xfId="50" applyFont="1" applyFill="1" applyBorder="1" applyAlignment="1">
      <alignment horizontal="center"/>
      <protection/>
    </xf>
    <xf numFmtId="0" fontId="78" fillId="41" borderId="116" xfId="50" applyFont="1" applyFill="1" applyBorder="1" applyAlignment="1">
      <alignment horizontal="center" vertical="center"/>
      <protection/>
    </xf>
    <xf numFmtId="0" fontId="89" fillId="25" borderId="117" xfId="50" applyFont="1" applyBorder="1" applyAlignment="1">
      <alignment horizontal="center" vertical="center"/>
      <protection/>
    </xf>
    <xf numFmtId="0" fontId="89" fillId="25" borderId="118" xfId="50" applyFont="1" applyBorder="1" applyAlignment="1">
      <alignment horizontal="center" vertical="center"/>
      <protection/>
    </xf>
    <xf numFmtId="0" fontId="89" fillId="25" borderId="119" xfId="50" applyFont="1" applyBorder="1" applyAlignment="1">
      <alignment horizontal="center" vertical="center"/>
      <protection/>
    </xf>
    <xf numFmtId="0" fontId="89" fillId="25" borderId="120" xfId="50" applyFont="1" applyBorder="1" applyAlignment="1">
      <alignment horizontal="center"/>
      <protection/>
    </xf>
    <xf numFmtId="0" fontId="89" fillId="25" borderId="121" xfId="50" applyFont="1" applyBorder="1" applyAlignment="1">
      <alignment horizontal="center"/>
      <protection/>
    </xf>
    <xf numFmtId="0" fontId="89" fillId="25" borderId="122" xfId="50" applyFont="1" applyBorder="1" applyAlignment="1">
      <alignment horizontal="center"/>
      <protection/>
    </xf>
    <xf numFmtId="0" fontId="90" fillId="25" borderId="123" xfId="50" applyFont="1" applyBorder="1" applyAlignment="1">
      <alignment horizontal="left" vertical="center" indent="1"/>
      <protection/>
    </xf>
    <xf numFmtId="0" fontId="90" fillId="25" borderId="124" xfId="50" applyFont="1" applyBorder="1" applyAlignment="1">
      <alignment horizontal="center" vertical="center"/>
      <protection/>
    </xf>
    <xf numFmtId="0" fontId="90" fillId="25" borderId="125" xfId="50" applyFont="1" applyBorder="1" applyAlignment="1">
      <alignment horizontal="center" vertical="center"/>
      <protection/>
    </xf>
    <xf numFmtId="0" fontId="90" fillId="25" borderId="126" xfId="50" applyFont="1" applyBorder="1" applyAlignment="1">
      <alignment horizontal="center"/>
      <protection/>
    </xf>
    <xf numFmtId="0" fontId="90" fillId="25" borderId="58" xfId="50" applyFont="1" applyBorder="1" applyAlignment="1">
      <alignment horizontal="center"/>
      <protection/>
    </xf>
    <xf numFmtId="0" fontId="90" fillId="25" borderId="127" xfId="50" applyFont="1" applyBorder="1" applyAlignment="1">
      <alignment horizontal="center"/>
      <protection/>
    </xf>
    <xf numFmtId="0" fontId="91" fillId="25" borderId="0" xfId="50" applyFont="1" applyBorder="1" applyAlignment="1">
      <alignment horizontal="right"/>
      <protection/>
    </xf>
    <xf numFmtId="0" fontId="91" fillId="25" borderId="0" xfId="50" applyFont="1" applyBorder="1" applyAlignment="1">
      <alignment horizontal="center"/>
      <protection/>
    </xf>
    <xf numFmtId="0" fontId="91" fillId="25" borderId="0" xfId="50" applyFont="1" applyBorder="1" applyAlignment="1">
      <alignment horizontal="left"/>
      <protection/>
    </xf>
    <xf numFmtId="0" fontId="77" fillId="25" borderId="92" xfId="0" applyFont="1" applyFill="1" applyBorder="1" applyAlignment="1" applyProtection="1">
      <alignment horizontal="left" vertical="center" indent="1"/>
      <protection locked="0"/>
    </xf>
    <xf numFmtId="0" fontId="77" fillId="25" borderId="128" xfId="0" applyFont="1" applyFill="1" applyBorder="1" applyAlignment="1" applyProtection="1">
      <alignment horizontal="left" vertical="center" indent="1"/>
      <protection locked="0"/>
    </xf>
    <xf numFmtId="0" fontId="77" fillId="25" borderId="129" xfId="50" applyFont="1" applyBorder="1" applyAlignment="1" applyProtection="1">
      <alignment horizontal="left" vertical="center" indent="1"/>
      <protection/>
    </xf>
    <xf numFmtId="0" fontId="77" fillId="25" borderId="130" xfId="50" applyFont="1" applyBorder="1" applyAlignment="1" applyProtection="1">
      <alignment horizontal="left" vertical="center" indent="1"/>
      <protection/>
    </xf>
    <xf numFmtId="0" fontId="77" fillId="25" borderId="131" xfId="50" applyFont="1" applyBorder="1" applyAlignment="1" applyProtection="1">
      <alignment horizontal="left" vertical="center" indent="1"/>
      <protection/>
    </xf>
    <xf numFmtId="0" fontId="91" fillId="25" borderId="41" xfId="50" applyFont="1" applyBorder="1" applyAlignment="1">
      <alignment horizontal="right"/>
      <protection/>
    </xf>
    <xf numFmtId="0" fontId="91" fillId="25" borderId="41" xfId="50" applyFont="1" applyBorder="1" applyAlignment="1">
      <alignment horizontal="center"/>
      <protection/>
    </xf>
    <xf numFmtId="0" fontId="91" fillId="25" borderId="41" xfId="50" applyFont="1" applyBorder="1" applyAlignment="1">
      <alignment horizontal="left"/>
      <protection/>
    </xf>
    <xf numFmtId="0" fontId="91" fillId="25" borderId="43" xfId="50" applyFont="1" applyBorder="1" applyAlignment="1">
      <alignment horizontal="right"/>
      <protection/>
    </xf>
    <xf numFmtId="0" fontId="91" fillId="25" borderId="43" xfId="50" applyFont="1" applyBorder="1" applyAlignment="1">
      <alignment horizontal="center"/>
      <protection/>
    </xf>
    <xf numFmtId="0" fontId="91" fillId="25" borderId="43" xfId="50" applyFont="1" applyBorder="1" applyAlignment="1">
      <alignment horizontal="left"/>
      <protection/>
    </xf>
    <xf numFmtId="0" fontId="77" fillId="25" borderId="132" xfId="50" applyFont="1" applyBorder="1" applyAlignment="1">
      <alignment horizontal="left" vertical="center" indent="1"/>
      <protection/>
    </xf>
    <xf numFmtId="0" fontId="77" fillId="25" borderId="133" xfId="50" applyFont="1" applyBorder="1" applyAlignment="1">
      <alignment horizontal="left" vertical="center" indent="1"/>
      <protection/>
    </xf>
    <xf numFmtId="0" fontId="77" fillId="25" borderId="134" xfId="50" applyFont="1" applyBorder="1" applyAlignment="1">
      <alignment horizontal="left" vertical="center" indent="1"/>
      <protection/>
    </xf>
    <xf numFmtId="0" fontId="91" fillId="25" borderId="53" xfId="50" applyFont="1" applyBorder="1" applyAlignment="1">
      <alignment horizontal="right"/>
      <protection/>
    </xf>
    <xf numFmtId="0" fontId="91" fillId="25" borderId="53" xfId="50" applyFont="1" applyBorder="1" applyAlignment="1">
      <alignment horizontal="center"/>
      <protection/>
    </xf>
    <xf numFmtId="0" fontId="91" fillId="25" borderId="53" xfId="50" applyFont="1" applyBorder="1" applyAlignment="1">
      <alignment horizontal="left"/>
      <protection/>
    </xf>
    <xf numFmtId="0" fontId="91" fillId="25" borderId="55" xfId="50" applyFont="1" applyBorder="1" applyAlignment="1">
      <alignment horizontal="right"/>
      <protection/>
    </xf>
    <xf numFmtId="0" fontId="91" fillId="25" borderId="55" xfId="50" applyFont="1" applyBorder="1" applyAlignment="1">
      <alignment horizontal="center"/>
      <protection/>
    </xf>
    <xf numFmtId="0" fontId="91" fillId="25" borderId="55" xfId="50" applyFont="1" applyBorder="1" applyAlignment="1">
      <alignment horizontal="left"/>
      <protection/>
    </xf>
    <xf numFmtId="0" fontId="92" fillId="0" borderId="135" xfId="50" applyFont="1" applyFill="1" applyBorder="1" applyAlignment="1">
      <alignment horizontal="center" vertical="center" wrapText="1"/>
      <protection/>
    </xf>
    <xf numFmtId="0" fontId="92" fillId="0" borderId="29" xfId="50" applyFont="1" applyFill="1" applyBorder="1" applyAlignment="1">
      <alignment horizontal="center" vertical="center" wrapText="1"/>
      <protection/>
    </xf>
    <xf numFmtId="0" fontId="92" fillId="0" borderId="136" xfId="50" applyFont="1" applyFill="1" applyBorder="1" applyAlignment="1">
      <alignment horizontal="center" vertical="center" wrapText="1"/>
      <protection/>
    </xf>
    <xf numFmtId="0" fontId="92" fillId="0" borderId="29" xfId="0" applyFont="1" applyFill="1" applyBorder="1" applyAlignment="1">
      <alignment horizontal="center" vertical="center" wrapText="1"/>
    </xf>
    <xf numFmtId="0" fontId="92" fillId="0" borderId="136" xfId="0" applyFont="1" applyFill="1" applyBorder="1" applyAlignment="1">
      <alignment horizontal="center" vertical="center" wrapText="1"/>
    </xf>
    <xf numFmtId="0" fontId="93" fillId="0" borderId="61" xfId="50" applyFont="1" applyFill="1" applyBorder="1" applyAlignment="1">
      <alignment horizontal="center" vertical="center"/>
      <protection/>
    </xf>
    <xf numFmtId="0" fontId="93" fillId="0" borderId="31" xfId="50" applyFont="1" applyFill="1" applyBorder="1" applyAlignment="1">
      <alignment horizontal="center" vertical="center"/>
      <protection/>
    </xf>
    <xf numFmtId="0" fontId="93" fillId="0" borderId="64" xfId="50" applyFont="1" applyFill="1" applyBorder="1" applyAlignment="1">
      <alignment horizontal="center" vertical="center"/>
      <protection/>
    </xf>
    <xf numFmtId="0" fontId="93" fillId="0" borderId="63" xfId="50" applyFont="1" applyFill="1" applyBorder="1" applyAlignment="1">
      <alignment horizontal="center" vertical="center"/>
      <protection/>
    </xf>
    <xf numFmtId="0" fontId="93" fillId="0" borderId="62" xfId="50" applyFont="1" applyFill="1" applyBorder="1" applyAlignment="1">
      <alignment horizontal="center" vertical="center"/>
      <protection/>
    </xf>
    <xf numFmtId="0" fontId="93" fillId="0" borderId="63" xfId="0" applyFont="1" applyFill="1" applyBorder="1" applyAlignment="1">
      <alignment horizontal="center" vertical="center"/>
    </xf>
    <xf numFmtId="0" fontId="92" fillId="0" borderId="137" xfId="0" applyFont="1" applyFill="1" applyBorder="1" applyAlignment="1">
      <alignment horizontal="center" vertical="center" wrapText="1"/>
    </xf>
    <xf numFmtId="0" fontId="92" fillId="0" borderId="138" xfId="0" applyFont="1" applyFill="1" applyBorder="1" applyAlignment="1">
      <alignment horizontal="center" vertical="center" wrapText="1"/>
    </xf>
    <xf numFmtId="0" fontId="92" fillId="0" borderId="135" xfId="50" applyFont="1" applyFill="1" applyBorder="1" applyAlignment="1">
      <alignment horizontal="right" vertical="center" wrapText="1" indent="1"/>
      <protection/>
    </xf>
    <xf numFmtId="0" fontId="92" fillId="0" borderId="29" xfId="50" applyFont="1" applyFill="1" applyBorder="1" applyAlignment="1">
      <alignment horizontal="right" vertical="center" wrapText="1" indent="1"/>
      <protection/>
    </xf>
    <xf numFmtId="0" fontId="92" fillId="0" borderId="136" xfId="50" applyFont="1" applyFill="1" applyBorder="1" applyAlignment="1">
      <alignment horizontal="right" vertical="center" wrapText="1" indent="1"/>
      <protection/>
    </xf>
    <xf numFmtId="0" fontId="92" fillId="0" borderId="135" xfId="50" applyFont="1" applyFill="1" applyBorder="1" applyAlignment="1">
      <alignment horizontal="left" vertical="center" wrapText="1" indent="1"/>
      <protection/>
    </xf>
    <xf numFmtId="0" fontId="92" fillId="0" borderId="29" xfId="50" applyFont="1" applyFill="1" applyBorder="1" applyAlignment="1">
      <alignment horizontal="left" vertical="center" wrapText="1" indent="1"/>
      <protection/>
    </xf>
    <xf numFmtId="0" fontId="92" fillId="0" borderId="136" xfId="50" applyFont="1" applyFill="1" applyBorder="1" applyAlignment="1">
      <alignment horizontal="left" vertical="center" wrapText="1" indent="1"/>
      <protection/>
    </xf>
    <xf numFmtId="0" fontId="92" fillId="0" borderId="30" xfId="0" applyFont="1" applyFill="1" applyBorder="1" applyAlignment="1">
      <alignment horizontal="right" vertical="center" wrapText="1" indent="1"/>
    </xf>
    <xf numFmtId="0" fontId="92" fillId="0" borderId="60" xfId="0" applyFont="1" applyFill="1" applyBorder="1" applyAlignment="1">
      <alignment horizontal="right" vertical="center" wrapText="1" indent="1"/>
    </xf>
    <xf numFmtId="0" fontId="92" fillId="0" borderId="136" xfId="0" applyFont="1" applyFill="1" applyBorder="1" applyAlignment="1">
      <alignment horizontal="right" vertical="center" wrapText="1" indent="1"/>
    </xf>
    <xf numFmtId="0" fontId="92" fillId="0" borderId="26" xfId="0" applyFont="1" applyFill="1" applyBorder="1" applyAlignment="1">
      <alignment horizontal="right" vertical="center" wrapText="1" indent="1"/>
    </xf>
    <xf numFmtId="0" fontId="92" fillId="0" borderId="32" xfId="0" applyFont="1" applyFill="1" applyBorder="1" applyAlignment="1">
      <alignment horizontal="left" vertical="center" wrapText="1" indent="1"/>
    </xf>
    <xf numFmtId="0" fontId="92" fillId="0" borderId="139" xfId="0" applyFont="1" applyFill="1" applyBorder="1" applyAlignment="1">
      <alignment horizontal="left" vertical="center" wrapText="1" indent="1"/>
    </xf>
    <xf numFmtId="0" fontId="92" fillId="0" borderId="136" xfId="0" applyFont="1" applyFill="1" applyBorder="1" applyAlignment="1">
      <alignment horizontal="left" vertical="center" wrapText="1" indent="1"/>
    </xf>
    <xf numFmtId="0" fontId="92" fillId="0" borderId="28" xfId="0" applyFont="1" applyFill="1" applyBorder="1" applyAlignment="1">
      <alignment horizontal="left" vertical="center" wrapText="1" indent="1"/>
    </xf>
    <xf numFmtId="0" fontId="77" fillId="25" borderId="69" xfId="50" applyFont="1" applyBorder="1" applyAlignment="1">
      <alignment horizontal="center" vertical="center"/>
      <protection/>
    </xf>
    <xf numFmtId="0" fontId="77" fillId="25" borderId="44" xfId="50" applyFont="1" applyBorder="1" applyAlignment="1">
      <alignment horizontal="center" vertical="center"/>
      <protection/>
    </xf>
    <xf numFmtId="0" fontId="77" fillId="25" borderId="56" xfId="50" applyFont="1" applyBorder="1" applyAlignment="1">
      <alignment horizontal="center" vertical="center"/>
      <protection/>
    </xf>
    <xf numFmtId="0" fontId="77" fillId="25" borderId="57" xfId="50" applyFont="1" applyBorder="1" applyAlignment="1">
      <alignment horizontal="center" vertical="center"/>
      <protection/>
    </xf>
    <xf numFmtId="0" fontId="82" fillId="0" borderId="140" xfId="0" applyFont="1" applyFill="1" applyBorder="1" applyAlignment="1">
      <alignment horizontal="center" vertical="center"/>
    </xf>
    <xf numFmtId="0" fontId="82" fillId="0" borderId="141" xfId="0" applyFont="1" applyFill="1" applyBorder="1" applyAlignment="1">
      <alignment horizontal="center" vertical="center"/>
    </xf>
    <xf numFmtId="0" fontId="82" fillId="0" borderId="142" xfId="0" applyFont="1" applyFill="1" applyBorder="1" applyAlignment="1">
      <alignment horizontal="center" vertical="center"/>
    </xf>
    <xf numFmtId="0" fontId="82" fillId="0" borderId="143" xfId="0" applyFont="1" applyFill="1" applyBorder="1" applyAlignment="1">
      <alignment horizontal="center" vertical="center"/>
    </xf>
    <xf numFmtId="0" fontId="82" fillId="0" borderId="144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2" fillId="0" borderId="145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6" xfId="0" applyFill="1" applyBorder="1" applyAlignment="1">
      <alignment horizontal="right" vertical="center" indent="1"/>
    </xf>
    <xf numFmtId="0" fontId="0" fillId="0" borderId="147" xfId="0" applyFill="1" applyBorder="1" applyAlignment="1">
      <alignment horizontal="right" vertical="center" indent="1"/>
    </xf>
    <xf numFmtId="0" fontId="0" fillId="0" borderId="148" xfId="0" applyFill="1" applyBorder="1" applyAlignment="1">
      <alignment horizontal="right" vertical="center" indent="1"/>
    </xf>
    <xf numFmtId="0" fontId="0" fillId="0" borderId="149" xfId="0" applyFill="1" applyBorder="1" applyAlignment="1">
      <alignment horizontal="right" vertical="center" indent="1"/>
    </xf>
    <xf numFmtId="0" fontId="94" fillId="0" borderId="0" xfId="0" applyFont="1" applyAlignment="1">
      <alignment/>
    </xf>
    <xf numFmtId="0" fontId="78" fillId="42" borderId="0" xfId="0" applyNumberFormat="1" applyFont="1" applyFill="1" applyBorder="1" applyAlignment="1">
      <alignment horizontal="center" vertical="center"/>
    </xf>
    <xf numFmtId="0" fontId="78" fillId="25" borderId="150" xfId="0" applyNumberFormat="1" applyFont="1" applyFill="1" applyBorder="1" applyAlignment="1">
      <alignment horizontal="center" vertical="center"/>
    </xf>
    <xf numFmtId="0" fontId="78" fillId="41" borderId="151" xfId="0" applyNumberFormat="1" applyFont="1" applyFill="1" applyBorder="1" applyAlignment="1">
      <alignment horizontal="center" vertical="center"/>
    </xf>
    <xf numFmtId="0" fontId="78" fillId="41" borderId="152" xfId="0" applyNumberFormat="1" applyFont="1" applyFill="1" applyBorder="1" applyAlignment="1">
      <alignment horizontal="center" vertical="center"/>
    </xf>
    <xf numFmtId="0" fontId="78" fillId="42" borderId="153" xfId="0" applyNumberFormat="1" applyFont="1" applyFill="1" applyBorder="1" applyAlignment="1">
      <alignment horizontal="center" vertical="center"/>
    </xf>
    <xf numFmtId="0" fontId="78" fillId="42" borderId="154" xfId="0" applyNumberFormat="1" applyFont="1" applyFill="1" applyBorder="1" applyAlignment="1">
      <alignment horizontal="center" vertical="center"/>
    </xf>
    <xf numFmtId="0" fontId="78" fillId="25" borderId="153" xfId="0" applyNumberFormat="1" applyFont="1" applyFill="1" applyBorder="1" applyAlignment="1">
      <alignment horizontal="center" vertical="center"/>
    </xf>
    <xf numFmtId="0" fontId="78" fillId="25" borderId="155" xfId="0" applyNumberFormat="1" applyFont="1" applyFill="1" applyBorder="1" applyAlignment="1">
      <alignment horizontal="center" vertical="center"/>
    </xf>
    <xf numFmtId="0" fontId="78" fillId="25" borderId="156" xfId="0" applyNumberFormat="1" applyFont="1" applyFill="1" applyBorder="1" applyAlignment="1">
      <alignment horizontal="center" vertical="center"/>
    </xf>
    <xf numFmtId="0" fontId="78" fillId="42" borderId="156" xfId="0" applyNumberFormat="1" applyFont="1" applyFill="1" applyBorder="1" applyAlignment="1">
      <alignment horizontal="center" vertical="center"/>
    </xf>
    <xf numFmtId="0" fontId="78" fillId="41" borderId="157" xfId="0" applyNumberFormat="1" applyFont="1" applyFill="1" applyBorder="1" applyAlignment="1">
      <alignment horizontal="center" vertical="center"/>
    </xf>
    <xf numFmtId="0" fontId="78" fillId="41" borderId="158" xfId="0" applyNumberFormat="1" applyFont="1" applyFill="1" applyBorder="1" applyAlignment="1">
      <alignment horizontal="center" vertical="center"/>
    </xf>
    <xf numFmtId="0" fontId="79" fillId="41" borderId="159" xfId="50" applyNumberFormat="1" applyFont="1" applyFill="1" applyBorder="1" applyAlignment="1">
      <alignment horizontal="center" vertical="center"/>
      <protection/>
    </xf>
    <xf numFmtId="0" fontId="79" fillId="41" borderId="160" xfId="50" applyNumberFormat="1" applyFont="1" applyFill="1" applyBorder="1" applyAlignment="1">
      <alignment horizontal="center" vertical="center"/>
      <protection/>
    </xf>
    <xf numFmtId="0" fontId="79" fillId="25" borderId="161" xfId="50" applyNumberFormat="1" applyFont="1" applyBorder="1" applyAlignment="1">
      <alignment horizontal="right" vertical="center"/>
      <protection/>
    </xf>
    <xf numFmtId="0" fontId="79" fillId="25" borderId="162" xfId="50" applyNumberFormat="1" applyFont="1" applyBorder="1" applyAlignment="1">
      <alignment horizontal="center" vertical="center"/>
      <protection/>
    </xf>
    <xf numFmtId="0" fontId="79" fillId="25" borderId="163" xfId="50" applyNumberFormat="1" applyFont="1" applyBorder="1" applyAlignment="1">
      <alignment horizontal="left" vertical="center"/>
      <protection/>
    </xf>
    <xf numFmtId="0" fontId="79" fillId="25" borderId="150" xfId="50" applyNumberFormat="1" applyFont="1" applyBorder="1" applyAlignment="1">
      <alignment horizontal="right" vertical="center"/>
      <protection/>
    </xf>
    <xf numFmtId="0" fontId="79" fillId="25" borderId="153" xfId="50" applyNumberFormat="1" applyFont="1" applyBorder="1" applyAlignment="1">
      <alignment horizontal="center" vertical="center"/>
      <protection/>
    </xf>
    <xf numFmtId="0" fontId="79" fillId="25" borderId="154" xfId="50" applyNumberFormat="1" applyFont="1" applyBorder="1" applyAlignment="1">
      <alignment horizontal="left" vertical="center"/>
      <protection/>
    </xf>
    <xf numFmtId="0" fontId="79" fillId="25" borderId="153" xfId="50" applyNumberFormat="1" applyFont="1" applyBorder="1" applyAlignment="1">
      <alignment horizontal="center"/>
      <protection/>
    </xf>
    <xf numFmtId="0" fontId="78" fillId="25" borderId="164" xfId="0" applyNumberFormat="1" applyFont="1" applyFill="1" applyBorder="1" applyAlignment="1">
      <alignment horizontal="center" vertical="center"/>
    </xf>
    <xf numFmtId="0" fontId="95" fillId="25" borderId="165" xfId="0" applyFont="1" applyFill="1" applyBorder="1" applyAlignment="1">
      <alignment horizontal="center" vertical="center"/>
    </xf>
    <xf numFmtId="0" fontId="95" fillId="25" borderId="166" xfId="0" applyFont="1" applyFill="1" applyBorder="1" applyAlignment="1">
      <alignment horizontal="center" vertical="center"/>
    </xf>
    <xf numFmtId="0" fontId="95" fillId="25" borderId="167" xfId="0" applyFont="1" applyFill="1" applyBorder="1" applyAlignment="1">
      <alignment horizontal="center" vertical="center"/>
    </xf>
    <xf numFmtId="0" fontId="78" fillId="37" borderId="168" xfId="0" applyNumberFormat="1" applyFont="1" applyFill="1" applyBorder="1" applyAlignment="1">
      <alignment horizontal="center" vertical="center"/>
    </xf>
    <xf numFmtId="0" fontId="78" fillId="37" borderId="169" xfId="0" applyNumberFormat="1" applyFont="1" applyFill="1" applyBorder="1" applyAlignment="1">
      <alignment horizontal="center" vertical="center"/>
    </xf>
    <xf numFmtId="0" fontId="78" fillId="25" borderId="170" xfId="0" applyNumberFormat="1" applyFont="1" applyFill="1" applyBorder="1" applyAlignment="1">
      <alignment horizontal="center" vertical="center"/>
    </xf>
    <xf numFmtId="0" fontId="78" fillId="41" borderId="171" xfId="0" applyNumberFormat="1" applyFont="1" applyFill="1" applyBorder="1" applyAlignment="1">
      <alignment horizontal="center" vertical="center"/>
    </xf>
    <xf numFmtId="0" fontId="78" fillId="25" borderId="172" xfId="0" applyNumberFormat="1" applyFont="1" applyFill="1" applyBorder="1" applyAlignment="1">
      <alignment horizontal="center" vertical="center"/>
    </xf>
    <xf numFmtId="0" fontId="96" fillId="37" borderId="13" xfId="0" applyNumberFormat="1" applyFont="1" applyFill="1" applyBorder="1" applyAlignment="1">
      <alignment horizontal="center" vertical="center"/>
    </xf>
    <xf numFmtId="0" fontId="78" fillId="25" borderId="13" xfId="0" applyNumberFormat="1" applyFont="1" applyFill="1" applyBorder="1" applyAlignment="1">
      <alignment horizontal="center" vertical="center"/>
    </xf>
    <xf numFmtId="0" fontId="78" fillId="41" borderId="173" xfId="0" applyNumberFormat="1" applyFont="1" applyFill="1" applyBorder="1" applyAlignment="1">
      <alignment horizontal="center" vertical="center"/>
    </xf>
    <xf numFmtId="0" fontId="78" fillId="25" borderId="169" xfId="0" applyNumberFormat="1" applyFont="1" applyFill="1" applyBorder="1" applyAlignment="1">
      <alignment horizontal="center" vertical="center"/>
    </xf>
    <xf numFmtId="0" fontId="78" fillId="41" borderId="174" xfId="0" applyNumberFormat="1" applyFont="1" applyFill="1" applyBorder="1" applyAlignment="1">
      <alignment horizontal="center" vertical="center"/>
    </xf>
    <xf numFmtId="0" fontId="96" fillId="37" borderId="15" xfId="0" applyNumberFormat="1" applyFont="1" applyFill="1" applyBorder="1" applyAlignment="1">
      <alignment horizontal="center" vertical="center"/>
    </xf>
    <xf numFmtId="0" fontId="78" fillId="25" borderId="175" xfId="0" applyNumberFormat="1" applyFont="1" applyFill="1" applyBorder="1" applyAlignment="1">
      <alignment horizontal="center" vertical="center"/>
    </xf>
    <xf numFmtId="0" fontId="78" fillId="25" borderId="14" xfId="0" applyNumberFormat="1" applyFont="1" applyFill="1" applyBorder="1" applyAlignment="1">
      <alignment horizontal="center" vertical="center"/>
    </xf>
    <xf numFmtId="0" fontId="79" fillId="25" borderId="168" xfId="50" applyNumberFormat="1" applyFont="1" applyBorder="1" applyAlignment="1">
      <alignment horizontal="right" vertical="center"/>
      <protection/>
    </xf>
    <xf numFmtId="0" fontId="79" fillId="25" borderId="169" xfId="50" applyNumberFormat="1" applyFont="1" applyBorder="1" applyAlignment="1">
      <alignment horizontal="center" vertical="center"/>
      <protection/>
    </xf>
    <xf numFmtId="0" fontId="79" fillId="25" borderId="172" xfId="50" applyNumberFormat="1" applyFont="1" applyBorder="1" applyAlignment="1">
      <alignment horizontal="right" vertical="center"/>
      <protection/>
    </xf>
    <xf numFmtId="0" fontId="79" fillId="25" borderId="13" xfId="50" applyNumberFormat="1" applyFont="1" applyBorder="1" applyAlignment="1">
      <alignment horizontal="center"/>
      <protection/>
    </xf>
    <xf numFmtId="0" fontId="79" fillId="25" borderId="169" xfId="50" applyNumberFormat="1" applyFont="1" applyBorder="1" applyAlignment="1">
      <alignment horizontal="left" vertical="center"/>
      <protection/>
    </xf>
    <xf numFmtId="0" fontId="79" fillId="25" borderId="13" xfId="50" applyNumberFormat="1" applyFont="1" applyBorder="1" applyAlignment="1">
      <alignment horizontal="left" vertical="center"/>
      <protection/>
    </xf>
    <xf numFmtId="0" fontId="79" fillId="41" borderId="176" xfId="50" applyNumberFormat="1" applyFont="1" applyFill="1" applyBorder="1" applyAlignment="1">
      <alignment horizontal="center" vertical="center"/>
      <protection/>
    </xf>
    <xf numFmtId="0" fontId="79" fillId="41" borderId="177" xfId="50" applyNumberFormat="1" applyFont="1" applyFill="1" applyBorder="1" applyAlignment="1">
      <alignment horizontal="center" vertical="center"/>
      <protection/>
    </xf>
    <xf numFmtId="0" fontId="77" fillId="25" borderId="178" xfId="0" applyNumberFormat="1" applyFont="1" applyFill="1" applyBorder="1" applyAlignment="1" applyProtection="1">
      <alignment horizontal="center" vertical="center"/>
      <protection/>
    </xf>
    <xf numFmtId="0" fontId="77" fillId="25" borderId="179" xfId="0" applyNumberFormat="1" applyFont="1" applyFill="1" applyBorder="1" applyAlignment="1" applyProtection="1">
      <alignment horizontal="center" vertical="center"/>
      <protection locked="0"/>
    </xf>
    <xf numFmtId="0" fontId="77" fillId="25" borderId="180" xfId="0" applyNumberFormat="1" applyFont="1" applyFill="1" applyBorder="1" applyAlignment="1" applyProtection="1">
      <alignment horizontal="center" vertical="center"/>
      <protection/>
    </xf>
    <xf numFmtId="0" fontId="92" fillId="0" borderId="137" xfId="0" applyFont="1" applyFill="1" applyBorder="1" applyAlignment="1">
      <alignment horizontal="right" vertical="center" wrapText="1" indent="1"/>
    </xf>
    <xf numFmtId="0" fontId="92" fillId="0" borderId="29" xfId="0" applyFont="1" applyFill="1" applyBorder="1" applyAlignment="1">
      <alignment horizontal="right" vertical="center" wrapText="1" indent="1"/>
    </xf>
    <xf numFmtId="0" fontId="92" fillId="0" borderId="137" xfId="0" applyFont="1" applyFill="1" applyBorder="1" applyAlignment="1">
      <alignment horizontal="left" vertical="center" wrapText="1" indent="1"/>
    </xf>
    <xf numFmtId="0" fontId="92" fillId="0" borderId="29" xfId="0" applyFont="1" applyFill="1" applyBorder="1" applyAlignment="1">
      <alignment horizontal="left" vertical="center" wrapText="1" indent="1"/>
    </xf>
    <xf numFmtId="0" fontId="74" fillId="36" borderId="181" xfId="0" applyFont="1" applyFill="1" applyBorder="1" applyAlignment="1">
      <alignment/>
    </xf>
    <xf numFmtId="0" fontId="81" fillId="36" borderId="182" xfId="0" applyFont="1" applyFill="1" applyBorder="1" applyAlignment="1">
      <alignment/>
    </xf>
    <xf numFmtId="0" fontId="83" fillId="25" borderId="183" xfId="50" applyNumberFormat="1" applyFont="1" applyBorder="1" applyAlignment="1">
      <alignment horizontal="center" vertical="center"/>
      <protection/>
    </xf>
    <xf numFmtId="0" fontId="97" fillId="25" borderId="184" xfId="50" applyFont="1" applyBorder="1" applyAlignment="1">
      <alignment horizontal="center" vertical="center"/>
      <protection/>
    </xf>
    <xf numFmtId="0" fontId="86" fillId="25" borderId="185" xfId="50" applyNumberFormat="1" applyFont="1" applyBorder="1" applyAlignment="1" applyProtection="1">
      <alignment horizontal="center" vertical="center"/>
      <protection locked="0"/>
    </xf>
    <xf numFmtId="0" fontId="97" fillId="25" borderId="186" xfId="50" applyFont="1" applyBorder="1" applyAlignment="1">
      <alignment horizontal="center" vertical="center"/>
      <protection/>
    </xf>
    <xf numFmtId="0" fontId="97" fillId="25" borderId="187" xfId="50" applyFont="1" applyBorder="1" applyAlignment="1">
      <alignment horizontal="center" vertical="center"/>
      <protection/>
    </xf>
    <xf numFmtId="0" fontId="97" fillId="25" borderId="188" xfId="50" applyFont="1" applyBorder="1" applyAlignment="1">
      <alignment horizontal="center" vertical="center"/>
      <protection/>
    </xf>
    <xf numFmtId="0" fontId="77" fillId="25" borderId="189" xfId="0" applyFont="1" applyFill="1" applyBorder="1" applyAlignment="1" applyProtection="1">
      <alignment horizontal="left" vertical="center" indent="1"/>
      <protection locked="0"/>
    </xf>
    <xf numFmtId="0" fontId="78" fillId="25" borderId="22" xfId="50" applyNumberFormat="1" applyFont="1" applyBorder="1" applyAlignment="1">
      <alignment horizontal="center" vertical="center"/>
      <protection/>
    </xf>
    <xf numFmtId="0" fontId="78" fillId="41" borderId="190" xfId="0" applyNumberFormat="1" applyFont="1" applyFill="1" applyBorder="1" applyAlignment="1">
      <alignment horizontal="center" vertical="center"/>
    </xf>
    <xf numFmtId="0" fontId="78" fillId="25" borderId="191" xfId="50" applyNumberFormat="1" applyFont="1" applyBorder="1" applyAlignment="1">
      <alignment horizontal="center" vertical="center"/>
      <protection/>
    </xf>
    <xf numFmtId="0" fontId="78" fillId="41" borderId="192" xfId="0" applyNumberFormat="1" applyFont="1" applyFill="1" applyBorder="1" applyAlignment="1">
      <alignment horizontal="center" vertical="center"/>
    </xf>
    <xf numFmtId="0" fontId="78" fillId="41" borderId="193" xfId="0" applyNumberFormat="1" applyFont="1" applyFill="1" applyBorder="1" applyAlignment="1">
      <alignment horizontal="center" vertical="center"/>
    </xf>
    <xf numFmtId="0" fontId="78" fillId="36" borderId="22" xfId="50" applyNumberFormat="1" applyFont="1" applyFill="1" applyBorder="1" applyAlignment="1">
      <alignment horizontal="center"/>
      <protection/>
    </xf>
    <xf numFmtId="0" fontId="78" fillId="36" borderId="194" xfId="50" applyNumberFormat="1" applyFont="1" applyFill="1" applyBorder="1" applyAlignment="1">
      <alignment horizontal="center"/>
      <protection/>
    </xf>
    <xf numFmtId="0" fontId="79" fillId="25" borderId="22" xfId="50" applyNumberFormat="1" applyFont="1" applyBorder="1" applyAlignment="1">
      <alignment horizontal="right" vertical="center"/>
      <protection/>
    </xf>
    <xf numFmtId="0" fontId="79" fillId="25" borderId="22" xfId="50" applyNumberFormat="1" applyFont="1" applyBorder="1" applyAlignment="1">
      <alignment horizontal="center"/>
      <protection/>
    </xf>
    <xf numFmtId="0" fontId="79" fillId="25" borderId="22" xfId="50" applyNumberFormat="1" applyFont="1" applyBorder="1" applyAlignment="1">
      <alignment horizontal="left" vertical="center"/>
      <protection/>
    </xf>
    <xf numFmtId="0" fontId="79" fillId="41" borderId="195" xfId="50" applyNumberFormat="1" applyFont="1" applyFill="1" applyBorder="1" applyAlignment="1">
      <alignment horizontal="center" vertical="center"/>
      <protection/>
    </xf>
    <xf numFmtId="0" fontId="84" fillId="25" borderId="196" xfId="50" applyNumberFormat="1" applyFont="1" applyBorder="1" applyAlignment="1">
      <alignment horizontal="center" vertical="center"/>
      <protection/>
    </xf>
    <xf numFmtId="0" fontId="97" fillId="25" borderId="197" xfId="50" applyFont="1" applyBorder="1" applyAlignment="1">
      <alignment horizontal="center"/>
      <protection/>
    </xf>
    <xf numFmtId="0" fontId="77" fillId="25" borderId="198" xfId="0" applyNumberFormat="1" applyFont="1" applyFill="1" applyBorder="1" applyAlignment="1" applyProtection="1">
      <alignment horizontal="right" vertical="center"/>
      <protection locked="0"/>
    </xf>
    <xf numFmtId="0" fontId="77" fillId="25" borderId="199" xfId="0" applyNumberFormat="1" applyFont="1" applyFill="1" applyBorder="1" applyAlignment="1" applyProtection="1">
      <alignment vertical="center"/>
      <protection/>
    </xf>
    <xf numFmtId="0" fontId="77" fillId="25" borderId="200" xfId="0" applyNumberFormat="1" applyFont="1" applyFill="1" applyBorder="1" applyAlignment="1" applyProtection="1">
      <alignment horizontal="left" vertical="center"/>
      <protection locked="0"/>
    </xf>
    <xf numFmtId="0" fontId="97" fillId="25" borderId="201" xfId="50" applyFont="1" applyBorder="1" applyAlignment="1">
      <alignment horizontal="center"/>
      <protection/>
    </xf>
    <xf numFmtId="0" fontId="77" fillId="25" borderId="202" xfId="0" applyNumberFormat="1" applyFont="1" applyFill="1" applyBorder="1" applyAlignment="1" applyProtection="1">
      <alignment horizontal="left" vertical="center"/>
      <protection locked="0"/>
    </xf>
    <xf numFmtId="0" fontId="97" fillId="25" borderId="203" xfId="50" applyFont="1" applyBorder="1" applyAlignment="1">
      <alignment horizontal="center"/>
      <protection/>
    </xf>
    <xf numFmtId="0" fontId="77" fillId="25" borderId="196" xfId="0" applyNumberFormat="1" applyFont="1" applyFill="1" applyBorder="1" applyAlignment="1" applyProtection="1">
      <alignment horizontal="right" vertical="center"/>
      <protection locked="0"/>
    </xf>
    <xf numFmtId="0" fontId="77" fillId="25" borderId="204" xfId="0" applyNumberFormat="1" applyFont="1" applyFill="1" applyBorder="1" applyAlignment="1" applyProtection="1">
      <alignment vertical="center"/>
      <protection/>
    </xf>
    <xf numFmtId="0" fontId="77" fillId="25" borderId="205" xfId="0" applyNumberFormat="1" applyFont="1" applyFill="1" applyBorder="1" applyAlignment="1" applyProtection="1">
      <alignment horizontal="left" vertical="center"/>
      <protection locked="0"/>
    </xf>
    <xf numFmtId="0" fontId="85" fillId="25" borderId="185" xfId="50" applyFont="1" applyBorder="1" applyAlignment="1">
      <alignment horizontal="center" vertical="center"/>
      <protection/>
    </xf>
    <xf numFmtId="0" fontId="87" fillId="25" borderId="185" xfId="50" applyNumberFormat="1" applyFont="1" applyBorder="1" applyAlignment="1" applyProtection="1">
      <alignment horizontal="center" vertical="center"/>
      <protection locked="0"/>
    </xf>
    <xf numFmtId="0" fontId="91" fillId="25" borderId="198" xfId="50" applyFont="1" applyBorder="1" applyAlignment="1">
      <alignment horizontal="right" vertical="center"/>
      <protection/>
    </xf>
    <xf numFmtId="0" fontId="91" fillId="25" borderId="199" xfId="50" applyFont="1" applyBorder="1" applyAlignment="1">
      <alignment horizontal="center" vertical="center"/>
      <protection/>
    </xf>
    <xf numFmtId="0" fontId="91" fillId="25" borderId="206" xfId="50" applyFont="1" applyBorder="1" applyAlignment="1">
      <alignment horizontal="left" vertical="center"/>
      <protection/>
    </xf>
    <xf numFmtId="0" fontId="91" fillId="25" borderId="65" xfId="50" applyFont="1" applyBorder="1" applyAlignment="1">
      <alignment horizontal="right" vertical="center"/>
      <protection/>
    </xf>
    <xf numFmtId="0" fontId="91" fillId="25" borderId="10" xfId="50" applyFont="1" applyBorder="1" applyAlignment="1">
      <alignment horizontal="center" vertical="center"/>
      <protection/>
    </xf>
    <xf numFmtId="0" fontId="91" fillId="25" borderId="207" xfId="50" applyFont="1" applyBorder="1" applyAlignment="1">
      <alignment horizontal="left" vertical="center"/>
      <protection/>
    </xf>
    <xf numFmtId="0" fontId="91" fillId="25" borderId="196" xfId="50" applyFont="1" applyBorder="1" applyAlignment="1">
      <alignment horizontal="right" vertical="center"/>
      <protection/>
    </xf>
    <xf numFmtId="0" fontId="91" fillId="25" borderId="204" xfId="50" applyFont="1" applyBorder="1" applyAlignment="1">
      <alignment horizontal="center" vertical="center"/>
      <protection/>
    </xf>
    <xf numFmtId="0" fontId="91" fillId="25" borderId="208" xfId="50" applyFont="1" applyBorder="1" applyAlignment="1">
      <alignment horizontal="left" vertical="center"/>
      <protection/>
    </xf>
    <xf numFmtId="0" fontId="77" fillId="25" borderId="178" xfId="0" applyNumberFormat="1" applyFont="1" applyFill="1" applyBorder="1" applyAlignment="1">
      <alignment horizontal="right" vertical="center"/>
    </xf>
    <xf numFmtId="0" fontId="77" fillId="25" borderId="178" xfId="0" applyNumberFormat="1" applyFont="1" applyFill="1" applyBorder="1" applyAlignment="1">
      <alignment horizontal="center" vertical="center"/>
    </xf>
    <xf numFmtId="0" fontId="77" fillId="25" borderId="209" xfId="0" applyNumberFormat="1" applyFont="1" applyFill="1" applyBorder="1" applyAlignment="1">
      <alignment horizontal="left" vertical="center"/>
    </xf>
    <xf numFmtId="49" fontId="82" fillId="25" borderId="210" xfId="34" applyNumberFormat="1" applyFont="1" applyFill="1" applyBorder="1" applyAlignment="1">
      <alignment horizontal="center" vertical="center"/>
    </xf>
    <xf numFmtId="0" fontId="77" fillId="25" borderId="211" xfId="0" applyNumberFormat="1" applyFont="1" applyFill="1" applyBorder="1" applyAlignment="1">
      <alignment horizontal="right" vertical="center"/>
    </xf>
    <xf numFmtId="0" fontId="77" fillId="25" borderId="211" xfId="0" applyNumberFormat="1" applyFont="1" applyFill="1" applyBorder="1" applyAlignment="1">
      <alignment horizontal="center" vertical="center"/>
    </xf>
    <xf numFmtId="0" fontId="77" fillId="25" borderId="212" xfId="0" applyNumberFormat="1" applyFont="1" applyFill="1" applyBorder="1" applyAlignment="1">
      <alignment horizontal="left" vertical="center"/>
    </xf>
    <xf numFmtId="0" fontId="77" fillId="25" borderId="213" xfId="0" applyNumberFormat="1" applyFont="1" applyFill="1" applyBorder="1" applyAlignment="1" applyProtection="1">
      <alignment horizontal="center" vertical="center"/>
      <protection locked="0"/>
    </xf>
    <xf numFmtId="0" fontId="77" fillId="25" borderId="211" xfId="0" applyNumberFormat="1" applyFont="1" applyFill="1" applyBorder="1" applyAlignment="1" applyProtection="1">
      <alignment horizontal="center" vertical="center"/>
      <protection/>
    </xf>
    <xf numFmtId="0" fontId="77" fillId="25" borderId="214" xfId="0" applyNumberFormat="1" applyFont="1" applyFill="1" applyBorder="1" applyAlignment="1" applyProtection="1">
      <alignment horizontal="center" vertical="center"/>
      <protection locked="0"/>
    </xf>
    <xf numFmtId="49" fontId="82" fillId="25" borderId="215" xfId="0" applyNumberFormat="1" applyFont="1" applyFill="1" applyBorder="1" applyAlignment="1">
      <alignment horizontal="center" vertical="center"/>
    </xf>
    <xf numFmtId="0" fontId="77" fillId="25" borderId="216" xfId="0" applyNumberFormat="1" applyFont="1" applyFill="1" applyBorder="1" applyAlignment="1" applyProtection="1">
      <alignment horizontal="center" vertical="center"/>
      <protection locked="0"/>
    </xf>
    <xf numFmtId="49" fontId="82" fillId="25" borderId="217" xfId="0" applyNumberFormat="1" applyFont="1" applyFill="1" applyBorder="1" applyAlignment="1">
      <alignment horizontal="center" vertical="center"/>
    </xf>
    <xf numFmtId="0" fontId="77" fillId="25" borderId="218" xfId="0" applyNumberFormat="1" applyFont="1" applyFill="1" applyBorder="1" applyAlignment="1">
      <alignment horizontal="right" vertical="center"/>
    </xf>
    <xf numFmtId="0" fontId="77" fillId="25" borderId="218" xfId="0" applyNumberFormat="1" applyFont="1" applyFill="1" applyBorder="1" applyAlignment="1">
      <alignment horizontal="center" vertical="center"/>
    </xf>
    <xf numFmtId="0" fontId="77" fillId="25" borderId="219" xfId="0" applyNumberFormat="1" applyFont="1" applyFill="1" applyBorder="1" applyAlignment="1">
      <alignment horizontal="left" vertical="center"/>
    </xf>
    <xf numFmtId="0" fontId="77" fillId="25" borderId="218" xfId="0" applyNumberFormat="1" applyFont="1" applyFill="1" applyBorder="1" applyAlignment="1" applyProtection="1">
      <alignment horizontal="center" vertical="center"/>
      <protection/>
    </xf>
    <xf numFmtId="0" fontId="77" fillId="25" borderId="220" xfId="0" applyNumberFormat="1" applyFont="1" applyFill="1" applyBorder="1" applyAlignment="1" applyProtection="1">
      <alignment horizontal="center" vertical="center"/>
      <protection locked="0"/>
    </xf>
    <xf numFmtId="0" fontId="74" fillId="37" borderId="221" xfId="0" applyFont="1" applyFill="1" applyBorder="1" applyAlignment="1">
      <alignment/>
    </xf>
    <xf numFmtId="0" fontId="81" fillId="37" borderId="222" xfId="0" applyFont="1" applyFill="1" applyBorder="1" applyAlignment="1">
      <alignment/>
    </xf>
    <xf numFmtId="0" fontId="83" fillId="25" borderId="223" xfId="50" applyNumberFormat="1" applyFont="1" applyBorder="1" applyAlignment="1">
      <alignment horizontal="center" vertical="center"/>
      <protection/>
    </xf>
    <xf numFmtId="0" fontId="77" fillId="25" borderId="224" xfId="50" applyNumberFormat="1" applyFont="1" applyBorder="1" applyAlignment="1">
      <alignment horizontal="center" vertical="center"/>
      <protection/>
    </xf>
    <xf numFmtId="0" fontId="77" fillId="25" borderId="225" xfId="50" applyNumberFormat="1" applyFont="1" applyBorder="1" applyAlignment="1">
      <alignment horizontal="center" vertical="center"/>
      <protection/>
    </xf>
    <xf numFmtId="0" fontId="82" fillId="25" borderId="226" xfId="0" applyFont="1" applyFill="1" applyBorder="1" applyAlignment="1">
      <alignment horizontal="center" vertical="center"/>
    </xf>
    <xf numFmtId="0" fontId="82" fillId="25" borderId="227" xfId="0" applyFont="1" applyFill="1" applyBorder="1" applyAlignment="1">
      <alignment horizontal="center" vertical="center"/>
    </xf>
    <xf numFmtId="0" fontId="82" fillId="25" borderId="228" xfId="0" applyFont="1" applyFill="1" applyBorder="1" applyAlignment="1">
      <alignment horizontal="center" vertical="center"/>
    </xf>
    <xf numFmtId="0" fontId="78" fillId="25" borderId="229" xfId="0" applyNumberFormat="1" applyFont="1" applyFill="1" applyBorder="1" applyAlignment="1">
      <alignment horizontal="center" vertical="center"/>
    </xf>
    <xf numFmtId="0" fontId="78" fillId="41" borderId="230" xfId="0" applyNumberFormat="1" applyFont="1" applyFill="1" applyBorder="1" applyAlignment="1">
      <alignment horizontal="center" vertical="center"/>
    </xf>
    <xf numFmtId="0" fontId="78" fillId="25" borderId="231" xfId="0" applyNumberFormat="1" applyFont="1" applyFill="1" applyBorder="1" applyAlignment="1">
      <alignment horizontal="center" vertical="center"/>
    </xf>
    <xf numFmtId="0" fontId="78" fillId="25" borderId="232" xfId="0" applyNumberFormat="1" applyFont="1" applyFill="1" applyBorder="1" applyAlignment="1">
      <alignment horizontal="center" vertical="center"/>
    </xf>
    <xf numFmtId="0" fontId="78" fillId="37" borderId="231" xfId="0" applyNumberFormat="1" applyFont="1" applyFill="1" applyBorder="1" applyAlignment="1">
      <alignment horizontal="center" vertical="center"/>
    </xf>
    <xf numFmtId="0" fontId="78" fillId="37" borderId="233" xfId="0" applyNumberFormat="1" applyFont="1" applyFill="1" applyBorder="1" applyAlignment="1">
      <alignment horizontal="center" vertical="center"/>
    </xf>
    <xf numFmtId="0" fontId="79" fillId="25" borderId="229" xfId="50" applyNumberFormat="1" applyFont="1" applyBorder="1" applyAlignment="1">
      <alignment horizontal="right" vertical="center"/>
      <protection/>
    </xf>
    <xf numFmtId="0" fontId="79" fillId="25" borderId="231" xfId="50" applyNumberFormat="1" applyFont="1" applyBorder="1" applyAlignment="1">
      <alignment horizontal="center"/>
      <protection/>
    </xf>
    <xf numFmtId="0" fontId="79" fillId="25" borderId="231" xfId="50" applyNumberFormat="1" applyFont="1" applyBorder="1" applyAlignment="1">
      <alignment horizontal="left" vertical="center"/>
      <protection/>
    </xf>
    <xf numFmtId="0" fontId="79" fillId="41" borderId="234" xfId="50" applyNumberFormat="1" applyFont="1" applyFill="1" applyBorder="1" applyAlignment="1">
      <alignment horizontal="center" vertical="center"/>
      <protection/>
    </xf>
    <xf numFmtId="0" fontId="98" fillId="25" borderId="235" xfId="50" applyNumberFormat="1" applyFont="1" applyBorder="1" applyAlignment="1" applyProtection="1">
      <alignment horizontal="center" vertical="center"/>
      <protection locked="0"/>
    </xf>
    <xf numFmtId="0" fontId="99" fillId="25" borderId="235" xfId="50" applyNumberFormat="1" applyFont="1" applyBorder="1" applyAlignment="1" applyProtection="1">
      <alignment horizontal="center" vertical="center"/>
      <protection locked="0"/>
    </xf>
    <xf numFmtId="0" fontId="96" fillId="25" borderId="235" xfId="50" applyNumberFormat="1" applyFont="1" applyBorder="1" applyAlignment="1" applyProtection="1">
      <alignment horizontal="center" vertical="center"/>
      <protection locked="0"/>
    </xf>
    <xf numFmtId="0" fontId="74" fillId="42" borderId="236" xfId="0" applyFont="1" applyFill="1" applyBorder="1" applyAlignment="1">
      <alignment/>
    </xf>
    <xf numFmtId="0" fontId="81" fillId="42" borderId="237" xfId="0" applyFont="1" applyFill="1" applyBorder="1" applyAlignment="1">
      <alignment/>
    </xf>
    <xf numFmtId="0" fontId="83" fillId="25" borderId="238" xfId="50" applyNumberFormat="1" applyFont="1" applyBorder="1" applyAlignment="1">
      <alignment horizontal="center" vertical="center"/>
      <protection/>
    </xf>
    <xf numFmtId="0" fontId="77" fillId="25" borderId="239" xfId="50" applyNumberFormat="1" applyFont="1" applyBorder="1" applyAlignment="1">
      <alignment horizontal="center" vertical="center"/>
      <protection/>
    </xf>
    <xf numFmtId="0" fontId="77" fillId="25" borderId="240" xfId="50" applyNumberFormat="1" applyFont="1" applyBorder="1" applyAlignment="1">
      <alignment horizontal="center" vertical="center"/>
      <protection/>
    </xf>
    <xf numFmtId="0" fontId="82" fillId="25" borderId="241" xfId="0" applyFont="1" applyFill="1" applyBorder="1" applyAlignment="1">
      <alignment horizontal="center" vertical="center"/>
    </xf>
    <xf numFmtId="0" fontId="82" fillId="25" borderId="242" xfId="0" applyFont="1" applyFill="1" applyBorder="1" applyAlignment="1">
      <alignment horizontal="center" vertical="center"/>
    </xf>
    <xf numFmtId="0" fontId="82" fillId="25" borderId="243" xfId="0" applyFont="1" applyFill="1" applyBorder="1" applyAlignment="1">
      <alignment horizontal="center" vertical="center"/>
    </xf>
    <xf numFmtId="0" fontId="78" fillId="25" borderId="244" xfId="0" applyNumberFormat="1" applyFont="1" applyFill="1" applyBorder="1" applyAlignment="1">
      <alignment horizontal="center" vertical="center"/>
    </xf>
    <xf numFmtId="0" fontId="78" fillId="41" borderId="245" xfId="0" applyNumberFormat="1" applyFont="1" applyFill="1" applyBorder="1" applyAlignment="1">
      <alignment horizontal="center" vertical="center"/>
    </xf>
    <xf numFmtId="0" fontId="78" fillId="25" borderId="246" xfId="0" applyNumberFormat="1" applyFont="1" applyFill="1" applyBorder="1" applyAlignment="1">
      <alignment horizontal="center" vertical="center"/>
    </xf>
    <xf numFmtId="0" fontId="78" fillId="25" borderId="247" xfId="0" applyNumberFormat="1" applyFont="1" applyFill="1" applyBorder="1" applyAlignment="1">
      <alignment horizontal="center" vertical="center"/>
    </xf>
    <xf numFmtId="0" fontId="78" fillId="42" borderId="248" xfId="0" applyNumberFormat="1" applyFont="1" applyFill="1" applyBorder="1" applyAlignment="1">
      <alignment horizontal="center" vertical="center"/>
    </xf>
    <xf numFmtId="0" fontId="79" fillId="25" borderId="244" xfId="50" applyNumberFormat="1" applyFont="1" applyBorder="1" applyAlignment="1">
      <alignment horizontal="right" vertical="center"/>
      <protection/>
    </xf>
    <xf numFmtId="0" fontId="79" fillId="25" borderId="246" xfId="50" applyNumberFormat="1" applyFont="1" applyBorder="1" applyAlignment="1">
      <alignment horizontal="center"/>
      <protection/>
    </xf>
    <xf numFmtId="0" fontId="79" fillId="25" borderId="249" xfId="50" applyNumberFormat="1" applyFont="1" applyBorder="1" applyAlignment="1">
      <alignment horizontal="left" vertical="center"/>
      <protection/>
    </xf>
    <xf numFmtId="0" fontId="79" fillId="41" borderId="250" xfId="50" applyNumberFormat="1" applyFont="1" applyFill="1" applyBorder="1" applyAlignment="1">
      <alignment horizontal="center" vertical="center"/>
      <protection/>
    </xf>
    <xf numFmtId="0" fontId="78" fillId="25" borderId="251" xfId="0" applyFont="1" applyFill="1" applyBorder="1" applyAlignment="1" applyProtection="1">
      <alignment horizontal="left" vertical="center" indent="1"/>
      <protection locked="0"/>
    </xf>
    <xf numFmtId="0" fontId="78" fillId="25" borderId="252" xfId="0" applyFont="1" applyFill="1" applyBorder="1" applyAlignment="1" applyProtection="1">
      <alignment horizontal="left" vertical="center" indent="1"/>
      <protection locked="0"/>
    </xf>
    <xf numFmtId="0" fontId="78" fillId="25" borderId="253" xfId="0" applyFont="1" applyFill="1" applyBorder="1" applyAlignment="1" applyProtection="1">
      <alignment horizontal="left" vertical="center" indent="1"/>
      <protection locked="0"/>
    </xf>
    <xf numFmtId="0" fontId="98" fillId="25" borderId="254" xfId="50" applyNumberFormat="1" applyFont="1" applyBorder="1" applyAlignment="1" applyProtection="1">
      <alignment horizontal="center" vertical="center"/>
      <protection locked="0"/>
    </xf>
    <xf numFmtId="0" fontId="99" fillId="25" borderId="254" xfId="50" applyNumberFormat="1" applyFont="1" applyBorder="1" applyAlignment="1" applyProtection="1">
      <alignment horizontal="center" vertical="center"/>
      <protection locked="0"/>
    </xf>
    <xf numFmtId="0" fontId="96" fillId="25" borderId="254" xfId="50" applyNumberFormat="1" applyFont="1" applyBorder="1" applyAlignment="1" applyProtection="1">
      <alignment horizontal="center" vertical="center"/>
      <protection locked="0"/>
    </xf>
    <xf numFmtId="0" fontId="77" fillId="25" borderId="255" xfId="0" applyNumberFormat="1" applyFont="1" applyFill="1" applyBorder="1" applyAlignment="1" applyProtection="1">
      <alignment horizontal="center" vertical="center"/>
      <protection locked="0"/>
    </xf>
    <xf numFmtId="0" fontId="77" fillId="25" borderId="256" xfId="0" applyNumberFormat="1" applyFont="1" applyFill="1" applyBorder="1" applyAlignment="1" applyProtection="1">
      <alignment horizontal="center" vertical="center"/>
      <protection/>
    </xf>
    <xf numFmtId="0" fontId="77" fillId="25" borderId="257" xfId="0" applyNumberFormat="1" applyFont="1" applyFill="1" applyBorder="1" applyAlignment="1" applyProtection="1">
      <alignment horizontal="center" vertical="center"/>
      <protection locked="0"/>
    </xf>
    <xf numFmtId="0" fontId="77" fillId="25" borderId="258" xfId="0" applyNumberFormat="1" applyFont="1" applyFill="1" applyBorder="1" applyAlignment="1" applyProtection="1">
      <alignment horizontal="center" vertical="center"/>
      <protection locked="0"/>
    </xf>
    <xf numFmtId="0" fontId="77" fillId="25" borderId="259" xfId="0" applyNumberFormat="1" applyFont="1" applyFill="1" applyBorder="1" applyAlignment="1" applyProtection="1">
      <alignment horizontal="center" vertical="center"/>
      <protection locked="0"/>
    </xf>
    <xf numFmtId="0" fontId="77" fillId="25" borderId="260" xfId="0" applyNumberFormat="1" applyFont="1" applyFill="1" applyBorder="1" applyAlignment="1" applyProtection="1">
      <alignment horizontal="center" vertical="center"/>
      <protection/>
    </xf>
    <xf numFmtId="0" fontId="77" fillId="25" borderId="261" xfId="0" applyNumberFormat="1" applyFont="1" applyFill="1" applyBorder="1" applyAlignment="1" applyProtection="1">
      <alignment horizontal="center" vertical="center"/>
      <protection locked="0"/>
    </xf>
    <xf numFmtId="49" fontId="82" fillId="25" borderId="262" xfId="34" applyNumberFormat="1" applyFont="1" applyFill="1" applyBorder="1" applyAlignment="1">
      <alignment horizontal="center" vertical="center"/>
    </xf>
    <xf numFmtId="0" fontId="77" fillId="25" borderId="256" xfId="0" applyNumberFormat="1" applyFont="1" applyFill="1" applyBorder="1" applyAlignment="1">
      <alignment horizontal="right" vertical="center"/>
    </xf>
    <xf numFmtId="0" fontId="77" fillId="25" borderId="256" xfId="0" applyNumberFormat="1" applyFont="1" applyFill="1" applyBorder="1" applyAlignment="1">
      <alignment horizontal="center" vertical="center"/>
    </xf>
    <xf numFmtId="0" fontId="77" fillId="25" borderId="263" xfId="0" applyNumberFormat="1" applyFont="1" applyFill="1" applyBorder="1" applyAlignment="1">
      <alignment horizontal="left" vertical="center"/>
    </xf>
    <xf numFmtId="49" fontId="82" fillId="25" borderId="264" xfId="0" applyNumberFormat="1" applyFont="1" applyFill="1" applyBorder="1" applyAlignment="1">
      <alignment horizontal="center" vertical="center"/>
    </xf>
    <xf numFmtId="0" fontId="77" fillId="25" borderId="180" xfId="0" applyNumberFormat="1" applyFont="1" applyFill="1" applyBorder="1" applyAlignment="1">
      <alignment horizontal="right" vertical="center"/>
    </xf>
    <xf numFmtId="0" fontId="77" fillId="25" borderId="180" xfId="0" applyNumberFormat="1" applyFont="1" applyFill="1" applyBorder="1" applyAlignment="1">
      <alignment horizontal="center" vertical="center"/>
    </xf>
    <xf numFmtId="0" fontId="77" fillId="25" borderId="265" xfId="0" applyNumberFormat="1" applyFont="1" applyFill="1" applyBorder="1" applyAlignment="1">
      <alignment horizontal="left" vertical="center"/>
    </xf>
    <xf numFmtId="49" fontId="82" fillId="25" borderId="266" xfId="0" applyNumberFormat="1" applyFont="1" applyFill="1" applyBorder="1" applyAlignment="1">
      <alignment horizontal="center" vertical="center"/>
    </xf>
    <xf numFmtId="0" fontId="77" fillId="25" borderId="260" xfId="0" applyNumberFormat="1" applyFont="1" applyFill="1" applyBorder="1" applyAlignment="1">
      <alignment horizontal="right" vertical="center"/>
    </xf>
    <xf numFmtId="0" fontId="77" fillId="25" borderId="260" xfId="0" applyNumberFormat="1" applyFont="1" applyFill="1" applyBorder="1" applyAlignment="1">
      <alignment horizontal="center" vertical="center"/>
    </xf>
    <xf numFmtId="0" fontId="77" fillId="25" borderId="267" xfId="0" applyNumberFormat="1" applyFont="1" applyFill="1" applyBorder="1" applyAlignment="1">
      <alignment horizontal="left" vertical="center"/>
    </xf>
    <xf numFmtId="0" fontId="78" fillId="25" borderId="268" xfId="0" applyFont="1" applyFill="1" applyBorder="1" applyAlignment="1" applyProtection="1">
      <alignment horizontal="left" vertical="center" indent="1"/>
      <protection locked="0"/>
    </xf>
    <xf numFmtId="0" fontId="78" fillId="25" borderId="269" xfId="0" applyFont="1" applyFill="1" applyBorder="1" applyAlignment="1" applyProtection="1">
      <alignment horizontal="left" vertical="center" indent="1"/>
      <protection locked="0"/>
    </xf>
    <xf numFmtId="0" fontId="78" fillId="25" borderId="270" xfId="0" applyFont="1" applyFill="1" applyBorder="1" applyAlignment="1" applyProtection="1">
      <alignment horizontal="left" vertical="center" indent="1"/>
      <protection locked="0"/>
    </xf>
    <xf numFmtId="0" fontId="74" fillId="40" borderId="271" xfId="0" applyFont="1" applyFill="1" applyBorder="1" applyAlignment="1">
      <alignment/>
    </xf>
    <xf numFmtId="0" fontId="81" fillId="40" borderId="272" xfId="0" applyFont="1" applyFill="1" applyBorder="1" applyAlignment="1">
      <alignment/>
    </xf>
    <xf numFmtId="0" fontId="83" fillId="25" borderId="273" xfId="50" applyNumberFormat="1" applyFont="1" applyBorder="1" applyAlignment="1">
      <alignment horizontal="center" vertical="center"/>
      <protection/>
    </xf>
    <xf numFmtId="0" fontId="77" fillId="25" borderId="274" xfId="50" applyNumberFormat="1" applyFont="1" applyBorder="1" applyAlignment="1">
      <alignment horizontal="center" vertical="center"/>
      <protection/>
    </xf>
    <xf numFmtId="0" fontId="77" fillId="25" borderId="275" xfId="50" applyNumberFormat="1" applyFont="1" applyBorder="1" applyAlignment="1">
      <alignment horizontal="center" vertical="center"/>
      <protection/>
    </xf>
    <xf numFmtId="0" fontId="82" fillId="25" borderId="276" xfId="0" applyFont="1" applyFill="1" applyBorder="1" applyAlignment="1">
      <alignment horizontal="center" vertical="center"/>
    </xf>
    <xf numFmtId="0" fontId="82" fillId="25" borderId="277" xfId="0" applyFont="1" applyFill="1" applyBorder="1" applyAlignment="1">
      <alignment horizontal="center" vertical="center"/>
    </xf>
    <xf numFmtId="0" fontId="82" fillId="25" borderId="278" xfId="0" applyFont="1" applyFill="1" applyBorder="1" applyAlignment="1">
      <alignment horizontal="center" vertical="center"/>
    </xf>
    <xf numFmtId="0" fontId="78" fillId="25" borderId="279" xfId="0" applyNumberFormat="1" applyFont="1" applyFill="1" applyBorder="1" applyAlignment="1">
      <alignment horizontal="center" vertical="center"/>
    </xf>
    <xf numFmtId="0" fontId="78" fillId="41" borderId="280" xfId="0" applyNumberFormat="1" applyFont="1" applyFill="1" applyBorder="1" applyAlignment="1">
      <alignment horizontal="center" vertical="center"/>
    </xf>
    <xf numFmtId="0" fontId="78" fillId="25" borderId="281" xfId="0" applyNumberFormat="1" applyFont="1" applyFill="1" applyBorder="1" applyAlignment="1">
      <alignment horizontal="center" vertical="center"/>
    </xf>
    <xf numFmtId="0" fontId="78" fillId="40" borderId="281" xfId="0" applyNumberFormat="1" applyFont="1" applyFill="1" applyBorder="1" applyAlignment="1">
      <alignment horizontal="center" vertical="center"/>
    </xf>
    <xf numFmtId="0" fontId="78" fillId="40" borderId="282" xfId="0" applyNumberFormat="1" applyFont="1" applyFill="1" applyBorder="1" applyAlignment="1">
      <alignment horizontal="center" vertical="center"/>
    </xf>
    <xf numFmtId="0" fontId="79" fillId="25" borderId="279" xfId="50" applyNumberFormat="1" applyFont="1" applyBorder="1" applyAlignment="1">
      <alignment horizontal="right" vertical="center"/>
      <protection/>
    </xf>
    <xf numFmtId="0" fontId="79" fillId="25" borderId="283" xfId="50" applyNumberFormat="1" applyFont="1" applyBorder="1" applyAlignment="1">
      <alignment horizontal="center"/>
      <protection/>
    </xf>
    <xf numFmtId="0" fontId="79" fillId="25" borderId="284" xfId="50" applyNumberFormat="1" applyFont="1" applyBorder="1" applyAlignment="1">
      <alignment horizontal="left" vertical="center"/>
      <protection/>
    </xf>
    <xf numFmtId="0" fontId="79" fillId="41" borderId="281" xfId="50" applyNumberFormat="1" applyFont="1" applyFill="1" applyBorder="1" applyAlignment="1">
      <alignment horizontal="center" vertical="center"/>
      <protection/>
    </xf>
    <xf numFmtId="0" fontId="78" fillId="25" borderId="285" xfId="0" applyFont="1" applyFill="1" applyBorder="1" applyAlignment="1" applyProtection="1">
      <alignment horizontal="left" vertical="center" indent="1"/>
      <protection locked="0"/>
    </xf>
    <xf numFmtId="0" fontId="78" fillId="25" borderId="286" xfId="0" applyFont="1" applyFill="1" applyBorder="1" applyAlignment="1" applyProtection="1">
      <alignment horizontal="left" vertical="center" indent="1"/>
      <protection locked="0"/>
    </xf>
    <xf numFmtId="0" fontId="77" fillId="25" borderId="56" xfId="0" applyNumberFormat="1" applyFont="1" applyFill="1" applyBorder="1" applyAlignment="1">
      <alignment horizontal="right" vertical="center"/>
    </xf>
    <xf numFmtId="0" fontId="77" fillId="25" borderId="55" xfId="0" applyNumberFormat="1" applyFont="1" applyFill="1" applyBorder="1" applyAlignment="1">
      <alignment horizontal="center" vertical="center"/>
    </xf>
    <xf numFmtId="0" fontId="77" fillId="25" borderId="57" xfId="0" applyNumberFormat="1" applyFont="1" applyFill="1" applyBorder="1" applyAlignment="1">
      <alignment horizontal="left" vertical="center"/>
    </xf>
    <xf numFmtId="49" fontId="82" fillId="25" borderId="287" xfId="34" applyNumberFormat="1" applyFont="1" applyFill="1" applyBorder="1" applyAlignment="1">
      <alignment horizontal="center" vertical="center"/>
    </xf>
    <xf numFmtId="0" fontId="77" fillId="25" borderId="288" xfId="0" applyNumberFormat="1" applyFont="1" applyFill="1" applyBorder="1" applyAlignment="1">
      <alignment horizontal="right" vertical="center"/>
    </xf>
    <xf numFmtId="0" fontId="77" fillId="25" borderId="289" xfId="0" applyNumberFormat="1" applyFont="1" applyFill="1" applyBorder="1" applyAlignment="1">
      <alignment horizontal="center" vertical="center"/>
    </xf>
    <xf numFmtId="0" fontId="77" fillId="25" borderId="290" xfId="0" applyNumberFormat="1" applyFont="1" applyFill="1" applyBorder="1" applyAlignment="1">
      <alignment horizontal="left" vertical="center"/>
    </xf>
    <xf numFmtId="0" fontId="77" fillId="25" borderId="289" xfId="0" applyNumberFormat="1" applyFont="1" applyFill="1" applyBorder="1" applyAlignment="1" applyProtection="1">
      <alignment horizontal="center" vertical="center"/>
      <protection locked="0"/>
    </xf>
    <xf numFmtId="0" fontId="77" fillId="25" borderId="289" xfId="0" applyNumberFormat="1" applyFont="1" applyFill="1" applyBorder="1" applyAlignment="1" applyProtection="1">
      <alignment horizontal="center" vertical="center"/>
      <protection/>
    </xf>
    <xf numFmtId="0" fontId="77" fillId="25" borderId="291" xfId="0" applyNumberFormat="1" applyFont="1" applyFill="1" applyBorder="1" applyAlignment="1" applyProtection="1">
      <alignment horizontal="center" vertical="center"/>
      <protection locked="0"/>
    </xf>
    <xf numFmtId="49" fontId="82" fillId="25" borderId="292" xfId="0" applyNumberFormat="1" applyFont="1" applyFill="1" applyBorder="1" applyAlignment="1">
      <alignment horizontal="center" vertical="center"/>
    </xf>
    <xf numFmtId="0" fontId="77" fillId="25" borderId="293" xfId="0" applyNumberFormat="1" applyFont="1" applyFill="1" applyBorder="1" applyAlignment="1" applyProtection="1">
      <alignment horizontal="center" vertical="center"/>
      <protection locked="0"/>
    </xf>
    <xf numFmtId="49" fontId="82" fillId="25" borderId="294" xfId="0" applyNumberFormat="1" applyFont="1" applyFill="1" applyBorder="1" applyAlignment="1">
      <alignment horizontal="center" vertical="center"/>
    </xf>
    <xf numFmtId="0" fontId="77" fillId="25" borderId="295" xfId="0" applyNumberFormat="1" applyFont="1" applyFill="1" applyBorder="1" applyAlignment="1">
      <alignment horizontal="right" vertical="center"/>
    </xf>
    <xf numFmtId="0" fontId="77" fillId="25" borderId="296" xfId="0" applyNumberFormat="1" applyFont="1" applyFill="1" applyBorder="1" applyAlignment="1">
      <alignment horizontal="center" vertical="center"/>
    </xf>
    <xf numFmtId="0" fontId="77" fillId="25" borderId="297" xfId="0" applyNumberFormat="1" applyFont="1" applyFill="1" applyBorder="1" applyAlignment="1">
      <alignment horizontal="left" vertical="center"/>
    </xf>
    <xf numFmtId="0" fontId="77" fillId="25" borderId="296" xfId="0" applyNumberFormat="1" applyFont="1" applyFill="1" applyBorder="1" applyAlignment="1" applyProtection="1">
      <alignment horizontal="center" vertical="center"/>
      <protection locked="0"/>
    </xf>
    <xf numFmtId="0" fontId="77" fillId="25" borderId="296" xfId="0" applyNumberFormat="1" applyFont="1" applyFill="1" applyBorder="1" applyAlignment="1" applyProtection="1">
      <alignment horizontal="center" vertical="center"/>
      <protection/>
    </xf>
    <xf numFmtId="0" fontId="77" fillId="25" borderId="298" xfId="0" applyNumberFormat="1" applyFont="1" applyFill="1" applyBorder="1" applyAlignment="1" applyProtection="1">
      <alignment horizontal="center" vertical="center"/>
      <protection locked="0"/>
    </xf>
    <xf numFmtId="0" fontId="98" fillId="25" borderId="299" xfId="50" applyNumberFormat="1" applyFont="1" applyBorder="1" applyAlignment="1" applyProtection="1">
      <alignment horizontal="center" vertical="center"/>
      <protection locked="0"/>
    </xf>
    <xf numFmtId="0" fontId="99" fillId="25" borderId="299" xfId="50" applyNumberFormat="1" applyFont="1" applyBorder="1" applyAlignment="1" applyProtection="1">
      <alignment horizontal="center" vertical="center"/>
      <protection locked="0"/>
    </xf>
    <xf numFmtId="0" fontId="96" fillId="25" borderId="299" xfId="50" applyNumberFormat="1" applyFont="1" applyBorder="1" applyAlignment="1" applyProtection="1">
      <alignment horizontal="center" vertical="center"/>
      <protection locked="0"/>
    </xf>
    <xf numFmtId="0" fontId="84" fillId="25" borderId="300" xfId="50" applyNumberFormat="1" applyFont="1" applyBorder="1" applyAlignment="1">
      <alignment horizontal="center" vertical="center"/>
      <protection/>
    </xf>
    <xf numFmtId="0" fontId="84" fillId="25" borderId="301" xfId="50" applyNumberFormat="1" applyFont="1" applyBorder="1" applyAlignment="1">
      <alignment horizontal="center" vertical="center"/>
      <protection/>
    </xf>
    <xf numFmtId="0" fontId="84" fillId="25" borderId="302" xfId="50" applyNumberFormat="1" applyFont="1" applyBorder="1" applyAlignment="1">
      <alignment horizontal="center" vertical="center"/>
      <protection/>
    </xf>
    <xf numFmtId="0" fontId="84" fillId="25" borderId="303" xfId="50" applyNumberFormat="1" applyFont="1" applyBorder="1" applyAlignment="1">
      <alignment horizontal="center" vertical="center"/>
      <protection/>
    </xf>
    <xf numFmtId="0" fontId="84" fillId="25" borderId="304" xfId="50" applyNumberFormat="1" applyFont="1" applyBorder="1" applyAlignment="1">
      <alignment horizontal="center" vertical="center"/>
      <protection/>
    </xf>
    <xf numFmtId="0" fontId="84" fillId="25" borderId="305" xfId="50" applyNumberFormat="1" applyFont="1" applyBorder="1" applyAlignment="1">
      <alignment horizontal="center" vertical="center"/>
      <protection/>
    </xf>
    <xf numFmtId="0" fontId="100" fillId="0" borderId="30" xfId="0" applyFont="1" applyFill="1" applyBorder="1" applyAlignment="1">
      <alignment horizontal="center" vertical="center"/>
    </xf>
    <xf numFmtId="0" fontId="101" fillId="0" borderId="31" xfId="50" applyFont="1" applyFill="1" applyBorder="1" applyAlignment="1">
      <alignment horizontal="center" vertical="center"/>
      <protection/>
    </xf>
    <xf numFmtId="0" fontId="100" fillId="0" borderId="141" xfId="0" applyFont="1" applyFill="1" applyBorder="1" applyAlignment="1">
      <alignment horizontal="center" vertical="center"/>
    </xf>
    <xf numFmtId="0" fontId="77" fillId="25" borderId="198" xfId="50" applyNumberFormat="1" applyFont="1" applyBorder="1" applyAlignment="1">
      <alignment horizontal="center" vertical="center"/>
      <protection/>
    </xf>
    <xf numFmtId="0" fontId="77" fillId="25" borderId="200" xfId="50" applyNumberFormat="1" applyFont="1" applyBorder="1" applyAlignment="1">
      <alignment horizontal="center" vertical="center"/>
      <protection/>
    </xf>
    <xf numFmtId="0" fontId="102" fillId="25" borderId="10" xfId="50" applyFont="1" applyBorder="1" applyAlignment="1">
      <alignment horizontal="center" vertical="center"/>
      <protection/>
    </xf>
    <xf numFmtId="0" fontId="102" fillId="25" borderId="306" xfId="50" applyFont="1" applyBorder="1" applyAlignment="1">
      <alignment horizontal="center" vertical="center"/>
      <protection/>
    </xf>
    <xf numFmtId="0" fontId="88" fillId="25" borderId="10" xfId="50" applyFont="1" applyBorder="1" applyAlignment="1">
      <alignment horizontal="center" vertical="center"/>
      <protection/>
    </xf>
    <xf numFmtId="0" fontId="88" fillId="25" borderId="207" xfId="50" applyFont="1" applyBorder="1" applyAlignment="1">
      <alignment horizontal="center" vertical="center"/>
      <protection/>
    </xf>
    <xf numFmtId="0" fontId="103" fillId="25" borderId="10" xfId="50" applyFont="1" applyBorder="1" applyAlignment="1">
      <alignment horizontal="center" vertical="center"/>
      <protection/>
    </xf>
    <xf numFmtId="0" fontId="103" fillId="25" borderId="306" xfId="50" applyFont="1" applyBorder="1" applyAlignment="1">
      <alignment horizontal="center" vertical="center"/>
      <protection/>
    </xf>
    <xf numFmtId="0" fontId="97" fillId="25" borderId="307" xfId="50" applyNumberFormat="1" applyFont="1" applyBorder="1" applyAlignment="1">
      <alignment horizontal="center" vertical="center"/>
      <protection/>
    </xf>
    <xf numFmtId="0" fontId="97" fillId="25" borderId="308" xfId="50" applyNumberFormat="1" applyFont="1" applyBorder="1" applyAlignment="1">
      <alignment horizontal="center" vertical="center"/>
      <protection/>
    </xf>
    <xf numFmtId="0" fontId="97" fillId="25" borderId="309" xfId="50" applyNumberFormat="1" applyFont="1" applyBorder="1" applyAlignment="1">
      <alignment horizontal="center" vertical="center"/>
      <protection/>
    </xf>
    <xf numFmtId="0" fontId="83" fillId="25" borderId="310" xfId="50" applyNumberFormat="1" applyFont="1" applyBorder="1" applyAlignment="1">
      <alignment horizontal="center" vertical="center"/>
      <protection/>
    </xf>
    <xf numFmtId="0" fontId="83" fillId="25" borderId="307" xfId="50" applyNumberFormat="1" applyFont="1" applyBorder="1" applyAlignment="1">
      <alignment horizontal="center" vertical="center"/>
      <protection/>
    </xf>
    <xf numFmtId="0" fontId="83" fillId="25" borderId="308" xfId="50" applyNumberFormat="1" applyFont="1" applyBorder="1" applyAlignment="1">
      <alignment horizontal="center" vertical="center"/>
      <protection/>
    </xf>
    <xf numFmtId="0" fontId="83" fillId="25" borderId="311" xfId="50" applyNumberFormat="1" applyFont="1" applyBorder="1" applyAlignment="1">
      <alignment horizontal="center" vertical="center"/>
      <protection/>
    </xf>
    <xf numFmtId="0" fontId="83" fillId="25" borderId="312" xfId="50" applyNumberFormat="1" applyFont="1" applyBorder="1" applyAlignment="1">
      <alignment horizontal="center" vertical="center"/>
      <protection/>
    </xf>
    <xf numFmtId="0" fontId="104" fillId="25" borderId="178" xfId="50" applyFont="1" applyBorder="1" applyAlignment="1">
      <alignment horizontal="center" vertical="center"/>
      <protection/>
    </xf>
    <xf numFmtId="0" fontId="104" fillId="25" borderId="313" xfId="50" applyFont="1" applyBorder="1" applyAlignment="1">
      <alignment horizontal="center" vertical="center"/>
      <protection/>
    </xf>
    <xf numFmtId="0" fontId="105" fillId="25" borderId="209" xfId="50" applyFont="1" applyBorder="1" applyAlignment="1">
      <alignment horizontal="center" vertical="center"/>
      <protection/>
    </xf>
    <xf numFmtId="0" fontId="105" fillId="25" borderId="300" xfId="50" applyFont="1" applyBorder="1" applyAlignment="1">
      <alignment horizontal="center" vertical="center"/>
      <protection/>
    </xf>
    <xf numFmtId="0" fontId="69" fillId="25" borderId="209" xfId="50" applyFont="1" applyBorder="1" applyAlignment="1">
      <alignment horizontal="center" vertical="center"/>
      <protection/>
    </xf>
    <xf numFmtId="0" fontId="69" fillId="25" borderId="314" xfId="50" applyFont="1" applyBorder="1" applyAlignment="1">
      <alignment horizontal="center" vertical="center"/>
      <protection/>
    </xf>
    <xf numFmtId="0" fontId="82" fillId="25" borderId="315" xfId="0" applyNumberFormat="1" applyFont="1" applyFill="1" applyBorder="1" applyAlignment="1">
      <alignment horizontal="center" vertical="center"/>
    </xf>
    <xf numFmtId="0" fontId="82" fillId="25" borderId="316" xfId="0" applyNumberFormat="1" applyFont="1" applyFill="1" applyBorder="1" applyAlignment="1">
      <alignment horizontal="center" vertical="center"/>
    </xf>
    <xf numFmtId="0" fontId="82" fillId="25" borderId="317" xfId="0" applyNumberFormat="1" applyFont="1" applyFill="1" applyBorder="1" applyAlignment="1">
      <alignment horizontal="center" vertical="center"/>
    </xf>
    <xf numFmtId="0" fontId="83" fillId="25" borderId="237" xfId="50" applyNumberFormat="1" applyFont="1" applyBorder="1" applyAlignment="1">
      <alignment horizontal="center" vertical="center"/>
      <protection/>
    </xf>
    <xf numFmtId="0" fontId="104" fillId="25" borderId="180" xfId="50" applyFont="1" applyBorder="1" applyAlignment="1">
      <alignment horizontal="center" vertical="center"/>
      <protection/>
    </xf>
    <xf numFmtId="0" fontId="104" fillId="25" borderId="318" xfId="50" applyFont="1" applyBorder="1" applyAlignment="1">
      <alignment horizontal="center" vertical="center"/>
      <protection/>
    </xf>
    <xf numFmtId="0" fontId="105" fillId="25" borderId="180" xfId="50" applyFont="1" applyBorder="1" applyAlignment="1">
      <alignment horizontal="center" vertical="center"/>
      <protection/>
    </xf>
    <xf numFmtId="0" fontId="105" fillId="25" borderId="318" xfId="50" applyFont="1" applyBorder="1" applyAlignment="1">
      <alignment horizontal="center" vertical="center"/>
      <protection/>
    </xf>
    <xf numFmtId="0" fontId="69" fillId="25" borderId="265" xfId="50" applyFont="1" applyBorder="1" applyAlignment="1">
      <alignment horizontal="center" vertical="center"/>
      <protection/>
    </xf>
    <xf numFmtId="0" fontId="69" fillId="25" borderId="319" xfId="50" applyFont="1" applyBorder="1" applyAlignment="1">
      <alignment horizontal="center" vertical="center"/>
      <protection/>
    </xf>
    <xf numFmtId="0" fontId="82" fillId="25" borderId="320" xfId="0" applyNumberFormat="1" applyFont="1" applyFill="1" applyBorder="1" applyAlignment="1">
      <alignment horizontal="center" vertical="center"/>
    </xf>
    <xf numFmtId="0" fontId="82" fillId="25" borderId="321" xfId="0" applyNumberFormat="1" applyFont="1" applyFill="1" applyBorder="1" applyAlignment="1">
      <alignment horizontal="center" vertical="center"/>
    </xf>
    <xf numFmtId="0" fontId="82" fillId="25" borderId="322" xfId="0" applyNumberFormat="1" applyFont="1" applyFill="1" applyBorder="1" applyAlignment="1">
      <alignment horizontal="center" vertical="center"/>
    </xf>
    <xf numFmtId="0" fontId="77" fillId="25" borderId="69" xfId="50" applyFont="1" applyBorder="1" applyAlignment="1">
      <alignment horizontal="center" vertical="center"/>
      <protection/>
    </xf>
    <xf numFmtId="0" fontId="77" fillId="25" borderId="44" xfId="50" applyFont="1" applyBorder="1" applyAlignment="1">
      <alignment horizontal="center" vertical="center"/>
      <protection/>
    </xf>
    <xf numFmtId="0" fontId="102" fillId="25" borderId="69" xfId="50" applyFont="1" applyBorder="1" applyAlignment="1">
      <alignment horizontal="center" vertical="center"/>
      <protection/>
    </xf>
    <xf numFmtId="0" fontId="102" fillId="25" borderId="323" xfId="50" applyFont="1" applyBorder="1" applyAlignment="1">
      <alignment horizontal="center" vertical="center"/>
      <protection/>
    </xf>
    <xf numFmtId="0" fontId="88" fillId="25" borderId="69" xfId="50" applyFont="1" applyBorder="1" applyAlignment="1">
      <alignment horizontal="center" vertical="center"/>
      <protection/>
    </xf>
    <xf numFmtId="0" fontId="88" fillId="25" borderId="44" xfId="50" applyFont="1" applyBorder="1" applyAlignment="1">
      <alignment horizontal="center" vertical="center"/>
      <protection/>
    </xf>
    <xf numFmtId="0" fontId="89" fillId="25" borderId="40" xfId="50" applyFont="1" applyBorder="1" applyAlignment="1">
      <alignment horizontal="center" vertical="center"/>
      <protection/>
    </xf>
    <xf numFmtId="0" fontId="89" fillId="25" borderId="324" xfId="50" applyFont="1" applyBorder="1" applyAlignment="1">
      <alignment horizontal="center" vertical="center"/>
      <protection/>
    </xf>
    <xf numFmtId="0" fontId="89" fillId="25" borderId="66" xfId="50" applyFont="1" applyBorder="1" applyAlignment="1">
      <alignment horizontal="center" vertical="center"/>
      <protection/>
    </xf>
    <xf numFmtId="0" fontId="89" fillId="25" borderId="325" xfId="50" applyFont="1" applyBorder="1" applyAlignment="1">
      <alignment horizontal="center" vertical="center"/>
      <protection/>
    </xf>
    <xf numFmtId="0" fontId="89" fillId="25" borderId="326" xfId="50" applyFont="1" applyBorder="1" applyAlignment="1">
      <alignment horizontal="center" vertical="center"/>
      <protection/>
    </xf>
    <xf numFmtId="0" fontId="89" fillId="25" borderId="327" xfId="50" applyFont="1" applyBorder="1" applyAlignment="1">
      <alignment horizontal="center" vertical="center"/>
      <protection/>
    </xf>
    <xf numFmtId="0" fontId="83" fillId="25" borderId="326" xfId="50" applyFont="1" applyBorder="1" applyAlignment="1">
      <alignment horizontal="center" vertical="center"/>
      <protection/>
    </xf>
    <xf numFmtId="0" fontId="103" fillId="25" borderId="69" xfId="50" applyFont="1" applyBorder="1" applyAlignment="1">
      <alignment horizontal="center" vertical="center"/>
      <protection/>
    </xf>
    <xf numFmtId="0" fontId="103" fillId="25" borderId="323" xfId="50" applyFont="1" applyBorder="1" applyAlignment="1">
      <alignment horizontal="center" vertical="center"/>
      <protection/>
    </xf>
    <xf numFmtId="0" fontId="83" fillId="25" borderId="328" xfId="50" applyNumberFormat="1" applyFont="1" applyBorder="1" applyAlignment="1">
      <alignment horizontal="center" vertical="center"/>
      <protection/>
    </xf>
    <xf numFmtId="0" fontId="83" fillId="25" borderId="329" xfId="50" applyNumberFormat="1" applyFont="1" applyBorder="1" applyAlignment="1">
      <alignment horizontal="center" vertical="center"/>
      <protection/>
    </xf>
    <xf numFmtId="0" fontId="104" fillId="25" borderId="55" xfId="50" applyFont="1" applyBorder="1" applyAlignment="1">
      <alignment horizontal="center" vertical="center"/>
      <protection/>
    </xf>
    <xf numFmtId="0" fontId="104" fillId="25" borderId="330" xfId="50" applyFont="1" applyBorder="1" applyAlignment="1">
      <alignment horizontal="center" vertical="center"/>
      <protection/>
    </xf>
    <xf numFmtId="0" fontId="105" fillId="25" borderId="55" xfId="50" applyFont="1" applyBorder="1" applyAlignment="1">
      <alignment horizontal="center" vertical="center"/>
      <protection/>
    </xf>
    <xf numFmtId="0" fontId="105" fillId="25" borderId="330" xfId="50" applyFont="1" applyBorder="1" applyAlignment="1">
      <alignment horizontal="center" vertical="center"/>
      <protection/>
    </xf>
    <xf numFmtId="0" fontId="69" fillId="25" borderId="55" xfId="50" applyFont="1" applyBorder="1" applyAlignment="1">
      <alignment horizontal="center" vertical="center"/>
      <protection/>
    </xf>
    <xf numFmtId="0" fontId="69" fillId="25" borderId="57" xfId="50" applyFont="1" applyBorder="1" applyAlignment="1">
      <alignment horizontal="center" vertical="center"/>
      <protection/>
    </xf>
    <xf numFmtId="0" fontId="82" fillId="25" borderId="331" xfId="0" applyNumberFormat="1" applyFont="1" applyFill="1" applyBorder="1" applyAlignment="1">
      <alignment horizontal="center" vertical="center"/>
    </xf>
    <xf numFmtId="0" fontId="82" fillId="25" borderId="332" xfId="0" applyNumberFormat="1" applyFont="1" applyFill="1" applyBorder="1" applyAlignment="1">
      <alignment horizontal="center" vertical="center"/>
    </xf>
    <xf numFmtId="0" fontId="82" fillId="25" borderId="333" xfId="0" applyNumberFormat="1" applyFont="1" applyFill="1" applyBorder="1" applyAlignment="1">
      <alignment horizontal="center" vertical="center"/>
    </xf>
    <xf numFmtId="0" fontId="82" fillId="25" borderId="334" xfId="0" applyNumberFormat="1" applyFont="1" applyFill="1" applyBorder="1" applyAlignment="1">
      <alignment horizontal="center" vertical="center"/>
    </xf>
    <xf numFmtId="0" fontId="59" fillId="0" borderId="335" xfId="0" applyFont="1" applyBorder="1" applyAlignment="1">
      <alignment horizontal="center"/>
    </xf>
    <xf numFmtId="0" fontId="59" fillId="0" borderId="336" xfId="0" applyFont="1" applyBorder="1" applyAlignment="1">
      <alignment horizontal="center"/>
    </xf>
    <xf numFmtId="0" fontId="106" fillId="0" borderId="335" xfId="0" applyFont="1" applyBorder="1" applyAlignment="1">
      <alignment horizontal="center" vertical="center"/>
    </xf>
    <xf numFmtId="0" fontId="106" fillId="0" borderId="336" xfId="0" applyFont="1" applyBorder="1" applyAlignment="1">
      <alignment horizontal="center" vertical="center"/>
    </xf>
    <xf numFmtId="0" fontId="106" fillId="0" borderId="337" xfId="0" applyFont="1" applyBorder="1" applyAlignment="1">
      <alignment horizontal="center" vertical="center"/>
    </xf>
    <xf numFmtId="0" fontId="95" fillId="25" borderId="167" xfId="0" applyFont="1" applyFill="1" applyBorder="1" applyAlignment="1">
      <alignment horizontal="center" vertical="center"/>
    </xf>
    <xf numFmtId="0" fontId="95" fillId="25" borderId="338" xfId="0" applyFont="1" applyFill="1" applyBorder="1" applyAlignment="1">
      <alignment horizontal="center" vertical="center"/>
    </xf>
    <xf numFmtId="0" fontId="77" fillId="25" borderId="56" xfId="50" applyFont="1" applyBorder="1" applyAlignment="1">
      <alignment horizontal="center" vertical="center"/>
      <protection/>
    </xf>
    <xf numFmtId="0" fontId="77" fillId="25" borderId="57" xfId="50" applyFont="1" applyBorder="1" applyAlignment="1">
      <alignment horizontal="center" vertical="center"/>
      <protection/>
    </xf>
    <xf numFmtId="0" fontId="102" fillId="25" borderId="56" xfId="50" applyFont="1" applyBorder="1" applyAlignment="1">
      <alignment horizontal="center" vertical="center"/>
      <protection/>
    </xf>
    <xf numFmtId="0" fontId="102" fillId="25" borderId="330" xfId="50" applyFont="1" applyBorder="1" applyAlignment="1">
      <alignment horizontal="center" vertical="center"/>
      <protection/>
    </xf>
    <xf numFmtId="0" fontId="103" fillId="25" borderId="56" xfId="50" applyFont="1" applyBorder="1" applyAlignment="1">
      <alignment horizontal="center" vertical="center"/>
      <protection/>
    </xf>
    <xf numFmtId="0" fontId="103" fillId="25" borderId="330" xfId="50" applyFont="1" applyBorder="1" applyAlignment="1">
      <alignment horizontal="center" vertical="center"/>
      <protection/>
    </xf>
    <xf numFmtId="0" fontId="88" fillId="25" borderId="56" xfId="50" applyFont="1" applyBorder="1" applyAlignment="1">
      <alignment horizontal="center" vertical="center"/>
      <protection/>
    </xf>
    <xf numFmtId="0" fontId="88" fillId="25" borderId="57" xfId="50" applyFont="1" applyBorder="1" applyAlignment="1">
      <alignment horizontal="center" vertical="center"/>
      <protection/>
    </xf>
    <xf numFmtId="0" fontId="90" fillId="25" borderId="53" xfId="50" applyFont="1" applyBorder="1" applyAlignment="1">
      <alignment horizontal="center" vertical="center"/>
      <protection/>
    </xf>
    <xf numFmtId="0" fontId="90" fillId="25" borderId="67" xfId="50" applyFont="1" applyBorder="1" applyAlignment="1">
      <alignment horizontal="center" vertical="center"/>
      <protection/>
    </xf>
    <xf numFmtId="0" fontId="90" fillId="25" borderId="339" xfId="50" applyFont="1" applyBorder="1" applyAlignment="1">
      <alignment horizontal="center" vertical="center"/>
      <protection/>
    </xf>
    <xf numFmtId="0" fontId="90" fillId="25" borderId="340" xfId="50" applyFont="1" applyBorder="1" applyAlignment="1">
      <alignment horizontal="center" vertical="center"/>
      <protection/>
    </xf>
    <xf numFmtId="0" fontId="90" fillId="25" borderId="341" xfId="50" applyFont="1" applyBorder="1" applyAlignment="1">
      <alignment horizontal="center" vertical="center"/>
      <protection/>
    </xf>
    <xf numFmtId="0" fontId="83" fillId="25" borderId="340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531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1507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895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2</xdr:row>
      <xdr:rowOff>114300</xdr:rowOff>
    </xdr:from>
    <xdr:ext cx="1952625" cy="428625"/>
    <xdr:sp>
      <xdr:nvSpPr>
        <xdr:cNvPr id="1" name="Obdélník 1"/>
        <xdr:cNvSpPr>
          <a:spLocks/>
        </xdr:cNvSpPr>
      </xdr:nvSpPr>
      <xdr:spPr>
        <a:xfrm>
          <a:off x="3914775" y="381000"/>
          <a:ext cx="1952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2</xdr:col>
      <xdr:colOff>1009650</xdr:colOff>
      <xdr:row>289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2123300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114300</xdr:colOff>
      <xdr:row>0</xdr:row>
      <xdr:rowOff>0</xdr:rowOff>
    </xdr:from>
    <xdr:ext cx="2590800" cy="447675"/>
    <xdr:sp>
      <xdr:nvSpPr>
        <xdr:cNvPr id="3" name="Obdélník 3"/>
        <xdr:cNvSpPr>
          <a:spLocks/>
        </xdr:cNvSpPr>
      </xdr:nvSpPr>
      <xdr:spPr>
        <a:xfrm>
          <a:off x="971550" y="0"/>
          <a:ext cx="2590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4</xdr:col>
      <xdr:colOff>76200</xdr:colOff>
      <xdr:row>1</xdr:row>
      <xdr:rowOff>38100</xdr:rowOff>
    </xdr:from>
    <xdr:ext cx="2895600" cy="428625"/>
    <xdr:sp>
      <xdr:nvSpPr>
        <xdr:cNvPr id="4" name="Obdélník 4"/>
        <xdr:cNvSpPr>
          <a:spLocks/>
        </xdr:cNvSpPr>
      </xdr:nvSpPr>
      <xdr:spPr>
        <a:xfrm>
          <a:off x="3457575" y="114300"/>
          <a:ext cx="289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3</xdr:col>
      <xdr:colOff>523875</xdr:colOff>
      <xdr:row>268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332100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263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560575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266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970150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PageLayoutView="0" workbookViewId="0" topLeftCell="A7">
      <selection activeCell="Q20" sqref="Q20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18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4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68"/>
      <c r="C13" s="369"/>
      <c r="D13" s="552">
        <v>1</v>
      </c>
      <c r="E13" s="553"/>
      <c r="F13" s="552">
        <v>2</v>
      </c>
      <c r="G13" s="553"/>
      <c r="H13" s="552">
        <v>3</v>
      </c>
      <c r="I13" s="553"/>
      <c r="J13" s="552">
        <v>4</v>
      </c>
      <c r="K13" s="554"/>
      <c r="L13" s="555" t="s">
        <v>27</v>
      </c>
      <c r="M13" s="556"/>
      <c r="N13" s="557"/>
      <c r="O13" s="370" t="s">
        <v>1</v>
      </c>
      <c r="P13" s="544" t="s">
        <v>0</v>
      </c>
      <c r="Q13" s="545"/>
      <c r="R13" s="3"/>
      <c r="S13" s="389" t="s">
        <v>5</v>
      </c>
      <c r="T13" s="401" t="str">
        <f>C14</f>
        <v>Klimák Jan</v>
      </c>
      <c r="U13" s="402" t="s">
        <v>14</v>
      </c>
      <c r="V13" s="403" t="str">
        <f>C15</f>
        <v>Ruman Milan</v>
      </c>
      <c r="W13" s="390">
        <f>IF('tabulka výsledků'!G8="","",'tabulka výsledků'!G8)</f>
        <v>3</v>
      </c>
      <c r="X13" s="391" t="s">
        <v>21</v>
      </c>
      <c r="Y13" s="392">
        <f>IF('tabulka výsledků'!I8="","",'tabulka výsledků'!I8)</f>
        <v>1</v>
      </c>
    </row>
    <row r="14" spans="2:25" ht="24" customHeight="1" thickBot="1" thickTop="1">
      <c r="B14" s="371">
        <v>1</v>
      </c>
      <c r="C14" s="251" t="str">
        <f>HRÁČI!B1</f>
        <v>Klimák Jan</v>
      </c>
      <c r="D14" s="78"/>
      <c r="E14" s="79"/>
      <c r="F14" s="83" t="str">
        <f>W13&amp;":"&amp;Y13</f>
        <v>3:1</v>
      </c>
      <c r="G14" s="199">
        <f>VLOOKUP(F14,H30:I39,2,0)</f>
        <v>6</v>
      </c>
      <c r="H14" s="83" t="str">
        <f>W16&amp;":"&amp;Y16</f>
        <v>3:S</v>
      </c>
      <c r="I14" s="199">
        <f>VLOOKUP(H14,H30:I39,2,0)</f>
        <v>5</v>
      </c>
      <c r="J14" s="83" t="str">
        <f>Y18&amp;":"&amp;W18</f>
        <v>0:3</v>
      </c>
      <c r="K14" s="201">
        <f>VLOOKUP(J14,H30:I39,2,0)</f>
        <v>0</v>
      </c>
      <c r="L14" s="80">
        <f>VLOOKUP(F14,$H$30:$K$39,3,0)+VLOOKUP(H14,$H$30:$K$39,3,0)+VLOOKUP(J14,$H$30:$K$39,3,0)</f>
        <v>6</v>
      </c>
      <c r="M14" s="81" t="s">
        <v>21</v>
      </c>
      <c r="N14" s="82">
        <f>VLOOKUP(F14,$H$30:$K$39,4,0)+VLOOKUP(H14,$H$30:$K$39,4,0)+VLOOKUP(J14,$H$30:$K$39,4,0)</f>
        <v>4</v>
      </c>
      <c r="O14" s="204">
        <f>SUM(K14,I14,G14)</f>
        <v>11</v>
      </c>
      <c r="P14" s="161">
        <v>2</v>
      </c>
      <c r="Q14" s="372" t="s">
        <v>10</v>
      </c>
      <c r="R14" s="7"/>
      <c r="S14" s="393" t="s">
        <v>6</v>
      </c>
      <c r="T14" s="404" t="str">
        <f>C16</f>
        <v>Saňák Adam</v>
      </c>
      <c r="U14" s="405" t="s">
        <v>14</v>
      </c>
      <c r="V14" s="406" t="str">
        <f>C17</f>
        <v>Šiška Zdeněk</v>
      </c>
      <c r="W14" s="158" t="str">
        <f>IF('tabulka výsledků'!G9="","",'tabulka výsledků'!G9)</f>
        <v>S</v>
      </c>
      <c r="X14" s="11" t="s">
        <v>21</v>
      </c>
      <c r="Y14" s="394">
        <f>IF('tabulka výsledků'!I9="","",'tabulka výsledků'!I9)</f>
        <v>3</v>
      </c>
    </row>
    <row r="15" spans="2:25" ht="24" customHeight="1" thickBot="1">
      <c r="B15" s="373">
        <v>2</v>
      </c>
      <c r="C15" s="252" t="str">
        <f>HRÁČI!B2</f>
        <v>Ruman Milan</v>
      </c>
      <c r="D15" s="24" t="str">
        <f>Y13&amp;":"&amp;W13</f>
        <v>1:3</v>
      </c>
      <c r="E15" s="197">
        <f>VLOOKUP(D15,H30:I39,2,0)</f>
        <v>1</v>
      </c>
      <c r="F15" s="84"/>
      <c r="G15" s="77"/>
      <c r="H15" s="24" t="str">
        <f>W15&amp;":"&amp;Y15</f>
        <v>1:3</v>
      </c>
      <c r="I15" s="200">
        <f>VLOOKUP(H15,H30:I39,2,0)</f>
        <v>1</v>
      </c>
      <c r="J15" s="24" t="str">
        <f>W17&amp;":"&amp;Y17</f>
        <v>3:0</v>
      </c>
      <c r="K15" s="202">
        <f>VLOOKUP(J15,H30:I39,2,0)</f>
        <v>7</v>
      </c>
      <c r="L15" s="22">
        <f>VLOOKUP(D15,$H$30:$K$39,3,0)+VLOOKUP(H15,$H$30:$K$39,3,0)+VLOOKUP(J15,$H$30:$K$39,3,0)</f>
        <v>5</v>
      </c>
      <c r="M15" s="19" t="s">
        <v>21</v>
      </c>
      <c r="N15" s="74">
        <f>VLOOKUP(D15,$H$30:$K$39,4,0)+VLOOKUP(H15,$H$30:$K$39,4,0)+VLOOKUP(J15,$H$30:$K$39,4,0)</f>
        <v>6</v>
      </c>
      <c r="O15" s="205">
        <f>SUM(K15,I15,E15,C15)</f>
        <v>9</v>
      </c>
      <c r="P15" s="161">
        <v>3</v>
      </c>
      <c r="Q15" s="400" t="s">
        <v>12</v>
      </c>
      <c r="R15" s="7"/>
      <c r="S15" s="393" t="s">
        <v>7</v>
      </c>
      <c r="T15" s="404" t="str">
        <f>C15</f>
        <v>Ruman Milan</v>
      </c>
      <c r="U15" s="405" t="s">
        <v>14</v>
      </c>
      <c r="V15" s="406" t="str">
        <f>C16</f>
        <v>Saňák Adam</v>
      </c>
      <c r="W15" s="158">
        <f>IF('tabulka výsledků'!G10="","",'tabulka výsledků'!G10)</f>
        <v>1</v>
      </c>
      <c r="X15" s="11" t="s">
        <v>21</v>
      </c>
      <c r="Y15" s="394">
        <f>IF('tabulka výsledků'!I10="","",'tabulka výsledků'!I10)</f>
        <v>3</v>
      </c>
    </row>
    <row r="16" spans="2:25" ht="24" customHeight="1" thickBot="1">
      <c r="B16" s="374">
        <v>3</v>
      </c>
      <c r="C16" s="252" t="str">
        <f>HRÁČI!B3</f>
        <v>Saňák Adam</v>
      </c>
      <c r="D16" s="17" t="str">
        <f>Y16&amp;":"&amp;W16</f>
        <v>S:3</v>
      </c>
      <c r="E16" s="198">
        <f>VLOOKUP(D16,H30:I39,2,0)</f>
        <v>0</v>
      </c>
      <c r="F16" s="17" t="str">
        <f>Y15&amp;":"&amp;W15</f>
        <v>3:1</v>
      </c>
      <c r="G16" s="198">
        <f>VLOOKUP(F16,H30:I39,2,0)</f>
        <v>6</v>
      </c>
      <c r="H16" s="85"/>
      <c r="I16" s="18"/>
      <c r="J16" s="17" t="str">
        <f>W14&amp;":"&amp;Y14</f>
        <v>S:3</v>
      </c>
      <c r="K16" s="203">
        <f>VLOOKUP(J16,H30:I39,2,0)</f>
        <v>0</v>
      </c>
      <c r="L16" s="75">
        <f>VLOOKUP(D16,$H$30:$K$39,3,0)+VLOOKUP(F16,$H$30:$K$39,3,0)+VLOOKUP(J16,$H$30:$K$39,3,0)</f>
        <v>3</v>
      </c>
      <c r="M16" s="20" t="s">
        <v>21</v>
      </c>
      <c r="N16" s="76">
        <f>VLOOKUP(D16,$H$30:$K$39,4,0)+VLOOKUP(F16,$H$30:$K$39,4,0)+VLOOKUP(J16,$H$30:$K$39,4,0)</f>
        <v>7</v>
      </c>
      <c r="O16" s="206">
        <f>SUM(K16,G16,E16,C16)</f>
        <v>6</v>
      </c>
      <c r="P16" s="161">
        <v>4</v>
      </c>
      <c r="Q16" s="400" t="s">
        <v>12</v>
      </c>
      <c r="R16" s="7"/>
      <c r="S16" s="393" t="s">
        <v>2</v>
      </c>
      <c r="T16" s="404" t="str">
        <f>C14</f>
        <v>Klimák Jan</v>
      </c>
      <c r="U16" s="405" t="s">
        <v>14</v>
      </c>
      <c r="V16" s="406" t="str">
        <f>C16</f>
        <v>Saňák Adam</v>
      </c>
      <c r="W16" s="158">
        <f>IF('tabulka výsledků'!G11="","",'tabulka výsledků'!G11)</f>
        <v>3</v>
      </c>
      <c r="X16" s="11" t="s">
        <v>21</v>
      </c>
      <c r="Y16" s="394" t="str">
        <f>IF('tabulka výsledků'!I11="","",'tabulka výsledků'!I11)</f>
        <v>S</v>
      </c>
    </row>
    <row r="17" spans="2:25" ht="24" customHeight="1" thickBot="1">
      <c r="B17" s="375">
        <v>4</v>
      </c>
      <c r="C17" s="376" t="str">
        <f>HRÁČI!B4</f>
        <v>Šiška Zdeněk</v>
      </c>
      <c r="D17" s="377" t="str">
        <f>W18&amp;":"&amp;Y18</f>
        <v>3:0</v>
      </c>
      <c r="E17" s="378">
        <f>VLOOKUP(D17,H30:I39,2,0)</f>
        <v>7</v>
      </c>
      <c r="F17" s="379" t="str">
        <f>Y17&amp;":"&amp;W17</f>
        <v>0:3</v>
      </c>
      <c r="G17" s="380">
        <f>VLOOKUP(F17,H30:I39,2,0)</f>
        <v>0</v>
      </c>
      <c r="H17" s="377" t="str">
        <f>Y14&amp;":"&amp;W14</f>
        <v>3:S</v>
      </c>
      <c r="I17" s="381">
        <f>VLOOKUP(H17,H30:I39,2,0)</f>
        <v>5</v>
      </c>
      <c r="J17" s="382"/>
      <c r="K17" s="383"/>
      <c r="L17" s="384">
        <f>VLOOKUP(D17,$H$30:$K$39,3,0)+VLOOKUP(F17,$H$30:$K$39,3,0)+VLOOKUP(H17,$H$30:$K$39,3,0)</f>
        <v>6</v>
      </c>
      <c r="M17" s="385" t="s">
        <v>21</v>
      </c>
      <c r="N17" s="386">
        <f>VLOOKUP(D17,$H$30:$K$39,4,0)+VLOOKUP(F17,$H$30:$K$39,4,0)+VLOOKUP(H17,$H$30:$K$39,4,0)</f>
        <v>3</v>
      </c>
      <c r="O17" s="387">
        <f>SUM(I17,G17,E17,C17)</f>
        <v>12</v>
      </c>
      <c r="P17" s="388">
        <v>1</v>
      </c>
      <c r="Q17" s="372" t="s">
        <v>10</v>
      </c>
      <c r="R17" s="10"/>
      <c r="S17" s="393" t="s">
        <v>4</v>
      </c>
      <c r="T17" s="404" t="str">
        <f>C15</f>
        <v>Ruman Milan</v>
      </c>
      <c r="U17" s="405" t="s">
        <v>14</v>
      </c>
      <c r="V17" s="406" t="str">
        <f>C17</f>
        <v>Šiška Zdeněk</v>
      </c>
      <c r="W17" s="158">
        <f>IF('tabulka výsledků'!G12="","",'tabulka výsledků'!G12)</f>
        <v>3</v>
      </c>
      <c r="X17" s="11" t="s">
        <v>21</v>
      </c>
      <c r="Y17" s="394">
        <f>IF('tabulka výsledků'!I12="","",'tabulka výsledků'!I12)</f>
        <v>0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95" t="s">
        <v>3</v>
      </c>
      <c r="T18" s="407" t="str">
        <f>C17</f>
        <v>Šiška Zdeněk</v>
      </c>
      <c r="U18" s="408" t="s">
        <v>14</v>
      </c>
      <c r="V18" s="409" t="str">
        <f>C14</f>
        <v>Klimák Jan</v>
      </c>
      <c r="W18" s="396">
        <f>IF('tabulka výsledků'!G13="","",'tabulka výsledků'!G13)</f>
        <v>3</v>
      </c>
      <c r="X18" s="397" t="s">
        <v>21</v>
      </c>
      <c r="Y18" s="398">
        <f>IF('tabulka výsledků'!I13="","",'tabulka výsledků'!I13)</f>
        <v>0</v>
      </c>
    </row>
    <row r="19" spans="2:18" ht="24" customHeight="1" thickBot="1" thickTop="1">
      <c r="B19" s="6"/>
      <c r="C19" s="3"/>
      <c r="D19" s="399" t="s">
        <v>8</v>
      </c>
      <c r="E19" s="546" t="s">
        <v>9</v>
      </c>
      <c r="F19" s="547"/>
      <c r="G19" s="372" t="s">
        <v>10</v>
      </c>
      <c r="H19" s="550" t="s">
        <v>11</v>
      </c>
      <c r="I19" s="551"/>
      <c r="J19" s="400" t="s">
        <v>12</v>
      </c>
      <c r="K19" s="548" t="s">
        <v>13</v>
      </c>
      <c r="L19" s="549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K19:L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O39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28"/>
      <c r="C13" s="429"/>
      <c r="D13" s="566">
        <v>1</v>
      </c>
      <c r="E13" s="567"/>
      <c r="F13" s="567">
        <v>2</v>
      </c>
      <c r="G13" s="567"/>
      <c r="H13" s="567">
        <v>3</v>
      </c>
      <c r="I13" s="567"/>
      <c r="J13" s="567">
        <v>4</v>
      </c>
      <c r="K13" s="567"/>
      <c r="L13" s="567">
        <v>5</v>
      </c>
      <c r="M13" s="568"/>
      <c r="N13" s="558" t="s">
        <v>27</v>
      </c>
      <c r="O13" s="559"/>
      <c r="P13" s="559"/>
      <c r="Q13" s="430" t="s">
        <v>1</v>
      </c>
      <c r="R13" s="431" t="s">
        <v>0</v>
      </c>
      <c r="S13" s="432"/>
      <c r="U13" s="413" t="s">
        <v>5</v>
      </c>
      <c r="V13" s="414" t="str">
        <f>C14</f>
        <v>Műnster Jaromír</v>
      </c>
      <c r="W13" s="415" t="s">
        <v>14</v>
      </c>
      <c r="X13" s="416" t="str">
        <f>C15</f>
        <v>Konečný Dan</v>
      </c>
      <c r="Y13" s="417">
        <f>IF('tabulka výsledků'!G14="","",'tabulka výsledků'!G14)</f>
        <v>3</v>
      </c>
      <c r="Z13" s="418" t="s">
        <v>21</v>
      </c>
      <c r="AA13" s="419">
        <f>IF('tabulka výsledků'!I14="","",'tabulka výsledků'!I14)</f>
        <v>1</v>
      </c>
    </row>
    <row r="14" spans="2:27" s="1" customFormat="1" ht="24" customHeight="1" thickBot="1" thickTop="1">
      <c r="B14" s="433">
        <v>1</v>
      </c>
      <c r="C14" s="491" t="str">
        <f>HRÁČI!D1</f>
        <v>Műnster Jaromír</v>
      </c>
      <c r="D14" s="340"/>
      <c r="E14" s="341"/>
      <c r="F14" s="342" t="str">
        <f>Y13&amp;":"&amp;AA13</f>
        <v>3:1</v>
      </c>
      <c r="G14" s="349">
        <f>VLOOKUP(F14,H30:I39,2,0)</f>
        <v>6</v>
      </c>
      <c r="H14" s="351" t="str">
        <f>Y18&amp;":"&amp;AA18</f>
        <v>3:1</v>
      </c>
      <c r="I14" s="349">
        <f>VLOOKUP(H14,H30:I39,2,0)</f>
        <v>6</v>
      </c>
      <c r="J14" s="348" t="str">
        <f>AA21&amp;":"&amp;Y21</f>
        <v>3:S</v>
      </c>
      <c r="K14" s="349">
        <f>VLOOKUP(J14,H30:I39,2,0)</f>
        <v>5</v>
      </c>
      <c r="L14" s="348" t="str">
        <f>AA15&amp;":"&amp;Y15</f>
        <v>3:0</v>
      </c>
      <c r="M14" s="343">
        <f>VLOOKUP(L14,H30:I39,2,0)</f>
        <v>7</v>
      </c>
      <c r="N14" s="353">
        <f>VLOOKUP(F14,$H$30:$J$39,3,0)+VLOOKUP(H14,$H$30:$J$39,3,0)+VLOOKUP(J14,$H$30:$J$39,3,0)+VLOOKUP(L14,$H$30:$J$39,3,0)</f>
        <v>12</v>
      </c>
      <c r="O14" s="354" t="s">
        <v>21</v>
      </c>
      <c r="P14" s="357">
        <f>VLOOKUP(F14,$H$30:$K$39,4,0)+VLOOKUP(H14,$H$30:$K$39,4,0)+VLOOKUP(J14,$H$30:$K$39,4,0)+VLOOKUP(L14,$H$30:$K$39,4,0)</f>
        <v>2</v>
      </c>
      <c r="Q14" s="359">
        <f>SUM(G14,I14,K14,M14)</f>
        <v>24</v>
      </c>
      <c r="R14" s="535">
        <v>1</v>
      </c>
      <c r="S14" s="446" t="s">
        <v>8</v>
      </c>
      <c r="U14" s="420" t="s">
        <v>6</v>
      </c>
      <c r="V14" s="410" t="str">
        <f>C16</f>
        <v>Maček Lukáš</v>
      </c>
      <c r="W14" s="411" t="s">
        <v>14</v>
      </c>
      <c r="X14" s="412" t="str">
        <f>C17</f>
        <v>Koudela Vladimír</v>
      </c>
      <c r="Y14" s="417">
        <f>IF('tabulka výsledků'!G15="","",'tabulka výsledků'!G15)</f>
        <v>3</v>
      </c>
      <c r="Z14" s="361" t="s">
        <v>21</v>
      </c>
      <c r="AA14" s="421" t="str">
        <f>IF('tabulka výsledků'!I15="","",'tabulka výsledků'!I15)</f>
        <v>S</v>
      </c>
    </row>
    <row r="15" spans="2:27" s="1" customFormat="1" ht="24" customHeight="1" thickBot="1" thickTop="1">
      <c r="B15" s="434">
        <v>2</v>
      </c>
      <c r="C15" s="492" t="str">
        <f>HRÁČI!D2</f>
        <v>Konečný Dan</v>
      </c>
      <c r="D15" s="344" t="str">
        <f>AA13&amp;":"&amp;Y13</f>
        <v>1:3</v>
      </c>
      <c r="E15" s="347">
        <f>VLOOKUP(D15,H30:I39,2,0)</f>
        <v>1</v>
      </c>
      <c r="F15" s="345"/>
      <c r="G15" s="350"/>
      <c r="H15" s="352" t="str">
        <f>Y16&amp;":"&amp;AA16</f>
        <v>0:3</v>
      </c>
      <c r="I15" s="347">
        <f>VLOOKUP(H15,H30:I39,2,0)</f>
        <v>0</v>
      </c>
      <c r="J15" s="346" t="str">
        <f>Y19&amp;":"&amp;AA19</f>
        <v>3:S</v>
      </c>
      <c r="K15" s="347">
        <f>VLOOKUP(J15,H30:I39,2,0)</f>
        <v>5</v>
      </c>
      <c r="L15" s="346" t="str">
        <f>AA22&amp;":"&amp;Y22</f>
        <v>3:0</v>
      </c>
      <c r="M15" s="207">
        <f>VLOOKUP(L15,H30:I39,2,0)</f>
        <v>7</v>
      </c>
      <c r="N15" s="355">
        <f>VLOOKUP(D15,$H$30:$J$39,3,0)+VLOOKUP(H15,$H$30:$J$39,3,0)+VLOOKUP(J15,$H$30:$J$39,3,0)+VLOOKUP(L15,$H$30:$J$39,3,0)</f>
        <v>7</v>
      </c>
      <c r="O15" s="23" t="s">
        <v>21</v>
      </c>
      <c r="P15" s="358">
        <f>VLOOKUP(D15,$H$30:$K$39,4,0)+VLOOKUP(H15,$H$30:$K$39,4,0)+VLOOKUP(J15,$H$30:$K$39,4,0)+VLOOKUP(L15,$H$30:$K$39,4,0)</f>
        <v>6</v>
      </c>
      <c r="Q15" s="360">
        <f>SUM(E15,I15,K15,M15)</f>
        <v>13</v>
      </c>
      <c r="R15" s="535">
        <v>3</v>
      </c>
      <c r="S15" s="447" t="s">
        <v>10</v>
      </c>
      <c r="U15" s="420" t="s">
        <v>55</v>
      </c>
      <c r="V15" s="410" t="str">
        <f>C18</f>
        <v>Matula Martin</v>
      </c>
      <c r="W15" s="411" t="s">
        <v>14</v>
      </c>
      <c r="X15" s="412" t="str">
        <f>C14</f>
        <v>Műnster Jaromír</v>
      </c>
      <c r="Y15" s="417">
        <f>IF('tabulka výsledků'!G16="","",'tabulka výsledků'!G16)</f>
        <v>0</v>
      </c>
      <c r="Z15" s="361" t="s">
        <v>21</v>
      </c>
      <c r="AA15" s="421">
        <f>IF('tabulka výsledků'!I16="","",'tabulka výsledků'!I16)</f>
        <v>3</v>
      </c>
    </row>
    <row r="16" spans="2:27" s="1" customFormat="1" ht="24" customHeight="1" thickBot="1" thickTop="1">
      <c r="B16" s="434">
        <v>3</v>
      </c>
      <c r="C16" s="492" t="str">
        <f>HRÁČI!D3</f>
        <v>Maček Lukáš</v>
      </c>
      <c r="D16" s="344" t="str">
        <f>AA18&amp;":"&amp;Y18</f>
        <v>1:3</v>
      </c>
      <c r="E16" s="347">
        <f>VLOOKUP(D16,H30:I39,2,0)</f>
        <v>1</v>
      </c>
      <c r="F16" s="346" t="str">
        <f>AA16&amp;":"&amp;Y16</f>
        <v>3:0</v>
      </c>
      <c r="G16" s="347">
        <f>VLOOKUP(F16,H30:I39,2,0)</f>
        <v>7</v>
      </c>
      <c r="H16" s="25"/>
      <c r="I16" s="26"/>
      <c r="J16" s="346" t="str">
        <f>Y14&amp;":"&amp;AA14</f>
        <v>3:S</v>
      </c>
      <c r="K16" s="347">
        <f>VLOOKUP(J16,H30:I39,2,0)</f>
        <v>5</v>
      </c>
      <c r="L16" s="346" t="str">
        <f>Y20&amp;":"&amp;AA20</f>
        <v>3:S</v>
      </c>
      <c r="M16" s="207">
        <f>VLOOKUP(L16,H30:I39,2,0)</f>
        <v>5</v>
      </c>
      <c r="N16" s="355">
        <f>VLOOKUP(D16,$H$30:$J$39,3,0)+VLOOKUP(F16,$H$30:$J$39,3,0)+VLOOKUP(J16,$H$30:$J$39,3,0)+VLOOKUP(L16,$H$30:$J$39,3,0)</f>
        <v>10</v>
      </c>
      <c r="O16" s="23" t="s">
        <v>21</v>
      </c>
      <c r="P16" s="358">
        <f>VLOOKUP(D16,$H$30:$K$39,4,0)+VLOOKUP(F16,$H$30:$K$39,4,0)+VLOOKUP(J16,$H$30:$K$39,4,0)+VLOOKUP(L16,$H$30:$K$39,4,0)</f>
        <v>3</v>
      </c>
      <c r="Q16" s="360">
        <f>SUM(E16,G16,K16,M16)</f>
        <v>18</v>
      </c>
      <c r="R16" s="535">
        <v>2</v>
      </c>
      <c r="S16" s="446" t="s">
        <v>8</v>
      </c>
      <c r="U16" s="420" t="s">
        <v>7</v>
      </c>
      <c r="V16" s="410" t="str">
        <f>C15</f>
        <v>Konečný Dan</v>
      </c>
      <c r="W16" s="411" t="s">
        <v>14</v>
      </c>
      <c r="X16" s="412" t="str">
        <f>C16</f>
        <v>Maček Lukáš</v>
      </c>
      <c r="Y16" s="417">
        <f>IF('tabulka výsledků'!G17="","",'tabulka výsledků'!G17)</f>
        <v>0</v>
      </c>
      <c r="Z16" s="361" t="s">
        <v>21</v>
      </c>
      <c r="AA16" s="421">
        <f>IF('tabulka výsledků'!I17="","",'tabulka výsledků'!I17)</f>
        <v>3</v>
      </c>
    </row>
    <row r="17" spans="2:27" s="1" customFormat="1" ht="24" customHeight="1" thickBot="1" thickTop="1">
      <c r="B17" s="434">
        <v>4</v>
      </c>
      <c r="C17" s="492" t="str">
        <f>HRÁČI!D4</f>
        <v>Koudela Vladimír</v>
      </c>
      <c r="D17" s="344" t="str">
        <f>Y21&amp;":"&amp;AA21</f>
        <v>S:3</v>
      </c>
      <c r="E17" s="347">
        <f>VLOOKUP(D17,H30:I39,2,0)</f>
        <v>0</v>
      </c>
      <c r="F17" s="346" t="str">
        <f>AA19&amp;":"&amp;Y19</f>
        <v>S:3</v>
      </c>
      <c r="G17" s="347">
        <f>VLOOKUP(F17,H30:I39,2,0)</f>
        <v>0</v>
      </c>
      <c r="H17" s="352" t="str">
        <f>AA14&amp;":"&amp;Y14</f>
        <v>S:3</v>
      </c>
      <c r="I17" s="347">
        <f>VLOOKUP(H17,H30:I39,2,0)</f>
        <v>0</v>
      </c>
      <c r="J17" s="27"/>
      <c r="K17" s="26"/>
      <c r="L17" s="346" t="str">
        <f>Y17&amp;":"&amp;AA17</f>
        <v>S:3</v>
      </c>
      <c r="M17" s="207">
        <f>VLOOKUP(L17,H30:I39,2,0)</f>
        <v>0</v>
      </c>
      <c r="N17" s="355">
        <f>VLOOKUP(D17,$H$30:$J$39,3,0)+VLOOKUP(H17,$H$30:$J$39,3,0)+VLOOKUP(F17,$H$30:$J$39,3,0)+VLOOKUP(L17,$H$30:$J$39,3,0)</f>
        <v>0</v>
      </c>
      <c r="O17" s="356" t="s">
        <v>21</v>
      </c>
      <c r="P17" s="358">
        <f>VLOOKUP(D17,$H$30:$K$39,4,0)+VLOOKUP(F17,$H$30:$K$39,4,0)+VLOOKUP(H17,$H$30:$K$39,4,0)+VLOOKUP(L17,$H$30:$K$39,4,0)</f>
        <v>12</v>
      </c>
      <c r="Q17" s="360">
        <f>SUM(E17,G17,I17,M17)</f>
        <v>0</v>
      </c>
      <c r="R17" s="535">
        <v>5</v>
      </c>
      <c r="S17" s="448" t="s">
        <v>12</v>
      </c>
      <c r="U17" s="420" t="s">
        <v>56</v>
      </c>
      <c r="V17" s="410" t="str">
        <f>C17</f>
        <v>Koudela Vladimír</v>
      </c>
      <c r="W17" s="411" t="s">
        <v>14</v>
      </c>
      <c r="X17" s="412" t="str">
        <f>C18</f>
        <v>Matula Martin</v>
      </c>
      <c r="Y17" s="417" t="str">
        <f>IF('tabulka výsledků'!G18="","",'tabulka výsledků'!G18)</f>
        <v>S</v>
      </c>
      <c r="Z17" s="361" t="s">
        <v>21</v>
      </c>
      <c r="AA17" s="421">
        <f>IF('tabulka výsledků'!I18="","",'tabulka výsledků'!I18)</f>
        <v>3</v>
      </c>
    </row>
    <row r="18" spans="2:27" s="1" customFormat="1" ht="24" customHeight="1" thickBot="1" thickTop="1">
      <c r="B18" s="435">
        <v>5</v>
      </c>
      <c r="C18" s="493" t="str">
        <f>HRÁČI!D5</f>
        <v>Matula Martin</v>
      </c>
      <c r="D18" s="436" t="str">
        <f>Y15&amp;":"&amp;AA15</f>
        <v>0:3</v>
      </c>
      <c r="E18" s="437">
        <f>VLOOKUP(D18,H30:I39,2,0)</f>
        <v>0</v>
      </c>
      <c r="F18" s="438" t="str">
        <f>Y22&amp;":"&amp;AA22</f>
        <v>0:3</v>
      </c>
      <c r="G18" s="437">
        <f>VLOOKUP(F18,H30:I39,2,0)</f>
        <v>0</v>
      </c>
      <c r="H18" s="439" t="str">
        <f>AA20&amp;":"&amp;Y20</f>
        <v>S:3</v>
      </c>
      <c r="I18" s="437">
        <f>VLOOKUP(H18,H30:I39,2,0)</f>
        <v>0</v>
      </c>
      <c r="J18" s="438" t="str">
        <f>AA17&amp;":"&amp;Y17</f>
        <v>3:S</v>
      </c>
      <c r="K18" s="437">
        <f>VLOOKUP(J18,H30:I39,2,0)</f>
        <v>5</v>
      </c>
      <c r="L18" s="440"/>
      <c r="M18" s="441"/>
      <c r="N18" s="442">
        <f>VLOOKUP(D18,$H$30:$J$39,3,0)+VLOOKUP(H18,$H$30:$J$39,3,0)+VLOOKUP(J18,$H$30:$J$39,3,0)+VLOOKUP(F18,$H$30:$J$39,3,0)</f>
        <v>3</v>
      </c>
      <c r="O18" s="443" t="s">
        <v>21</v>
      </c>
      <c r="P18" s="444">
        <f>VLOOKUP(D18,$H$30:$K$39,4,0)+VLOOKUP(F18,$H$30:$K$39,4,0)+VLOOKUP(J18,$H$30:$K$39,4,0)+VLOOKUP(H18,$H$30:$K$39,4,0)</f>
        <v>9</v>
      </c>
      <c r="Q18" s="445">
        <f>SUM(E18,G18,I18,K18)</f>
        <v>5</v>
      </c>
      <c r="R18" s="536">
        <v>4</v>
      </c>
      <c r="S18" s="448" t="s">
        <v>12</v>
      </c>
      <c r="U18" s="420" t="s">
        <v>2</v>
      </c>
      <c r="V18" s="410" t="str">
        <f>C14</f>
        <v>Műnster Jaromír</v>
      </c>
      <c r="W18" s="411" t="s">
        <v>14</v>
      </c>
      <c r="X18" s="412" t="str">
        <f>C16</f>
        <v>Maček Lukáš</v>
      </c>
      <c r="Y18" s="417">
        <f>IF('tabulka výsledků'!G19="","",'tabulka výsledků'!G19)</f>
        <v>3</v>
      </c>
      <c r="Z18" s="361" t="s">
        <v>21</v>
      </c>
      <c r="AA18" s="421">
        <f>IF('tabulka výsledků'!I19="","",'tabulka výsledků'!I19)</f>
        <v>1</v>
      </c>
    </row>
    <row r="19" spans="21:27" s="1" customFormat="1" ht="24" customHeight="1" thickBot="1" thickTop="1">
      <c r="U19" s="420" t="s">
        <v>4</v>
      </c>
      <c r="V19" s="410" t="str">
        <f>C15</f>
        <v>Konečný Dan</v>
      </c>
      <c r="W19" s="411" t="s">
        <v>14</v>
      </c>
      <c r="X19" s="412" t="str">
        <f>C17</f>
        <v>Koudela Vladimír</v>
      </c>
      <c r="Y19" s="417">
        <f>IF('tabulka výsledků'!G20="","",'tabulka výsledků'!G20)</f>
        <v>3</v>
      </c>
      <c r="Z19" s="361" t="s">
        <v>21</v>
      </c>
      <c r="AA19" s="421" t="str">
        <f>IF('tabulka výsledků'!I20="","",'tabulka výsledků'!I20)</f>
        <v>S</v>
      </c>
    </row>
    <row r="20" spans="4:27" s="1" customFormat="1" ht="24" customHeight="1" thickBot="1" thickTop="1">
      <c r="D20" s="446" t="s">
        <v>8</v>
      </c>
      <c r="E20" s="560" t="s">
        <v>9</v>
      </c>
      <c r="F20" s="561"/>
      <c r="G20" s="447" t="s">
        <v>10</v>
      </c>
      <c r="H20" s="562" t="s">
        <v>11</v>
      </c>
      <c r="I20" s="563"/>
      <c r="J20" s="448" t="s">
        <v>12</v>
      </c>
      <c r="K20" s="564" t="s">
        <v>13</v>
      </c>
      <c r="L20" s="565"/>
      <c r="M20" s="565"/>
      <c r="U20" s="420" t="s">
        <v>57</v>
      </c>
      <c r="V20" s="410" t="str">
        <f>C16</f>
        <v>Maček Lukáš</v>
      </c>
      <c r="W20" s="411" t="s">
        <v>14</v>
      </c>
      <c r="X20" s="412" t="str">
        <f>C18</f>
        <v>Matula Martin</v>
      </c>
      <c r="Y20" s="417">
        <f>IF('tabulka výsledků'!G21="","",'tabulka výsledků'!G21)</f>
        <v>3</v>
      </c>
      <c r="Z20" s="361" t="s">
        <v>21</v>
      </c>
      <c r="AA20" s="421" t="str">
        <f>IF('tabulka výsledků'!I21="","",'tabulka výsledků'!I21)</f>
        <v>S</v>
      </c>
    </row>
    <row r="21" spans="21:27" s="1" customFormat="1" ht="24" customHeight="1" thickBot="1" thickTop="1">
      <c r="U21" s="420" t="s">
        <v>3</v>
      </c>
      <c r="V21" s="410" t="str">
        <f>C17</f>
        <v>Koudela Vladimír</v>
      </c>
      <c r="W21" s="411" t="s">
        <v>14</v>
      </c>
      <c r="X21" s="412" t="str">
        <f>C14</f>
        <v>Műnster Jaromír</v>
      </c>
      <c r="Y21" s="417" t="str">
        <f>IF('tabulka výsledků'!G22="","",'tabulka výsledků'!G22)</f>
        <v>S</v>
      </c>
      <c r="Z21" s="361" t="s">
        <v>21</v>
      </c>
      <c r="AA21" s="421">
        <f>IF('tabulka výsledků'!I22="","",'tabulka výsledků'!I22)</f>
        <v>3</v>
      </c>
    </row>
    <row r="22" spans="21:27" s="1" customFormat="1" ht="20.25" thickBot="1" thickTop="1">
      <c r="U22" s="422" t="s">
        <v>58</v>
      </c>
      <c r="V22" s="423" t="str">
        <f>C18</f>
        <v>Matula Martin</v>
      </c>
      <c r="W22" s="424" t="s">
        <v>14</v>
      </c>
      <c r="X22" s="425" t="str">
        <f>C15</f>
        <v>Konečný Dan</v>
      </c>
      <c r="Y22" s="417">
        <f>IF('tabulka výsledků'!G23="","",'tabulka výsledků'!G23)</f>
        <v>0</v>
      </c>
      <c r="Z22" s="426" t="s">
        <v>21</v>
      </c>
      <c r="AA22" s="427">
        <f>IF('tabulka výsledků'!I23="","",'tabulka výsledků'!I23)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O39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49"/>
      <c r="C13" s="450"/>
      <c r="D13" s="576">
        <v>1</v>
      </c>
      <c r="E13" s="577"/>
      <c r="F13" s="577">
        <v>2</v>
      </c>
      <c r="G13" s="577"/>
      <c r="H13" s="577">
        <v>3</v>
      </c>
      <c r="I13" s="577"/>
      <c r="J13" s="577">
        <v>4</v>
      </c>
      <c r="K13" s="577"/>
      <c r="L13" s="577">
        <v>5</v>
      </c>
      <c r="M13" s="578"/>
      <c r="N13" s="569" t="s">
        <v>27</v>
      </c>
      <c r="O13" s="569"/>
      <c r="P13" s="569"/>
      <c r="Q13" s="451" t="s">
        <v>1</v>
      </c>
      <c r="R13" s="452" t="s">
        <v>0</v>
      </c>
      <c r="S13" s="453"/>
      <c r="U13" s="479" t="s">
        <v>5</v>
      </c>
      <c r="V13" s="480" t="str">
        <f>C14</f>
        <v>Štefaník Drahoslav</v>
      </c>
      <c r="W13" s="481" t="s">
        <v>14</v>
      </c>
      <c r="X13" s="482" t="str">
        <f>C15</f>
        <v>Šmotek Kamil</v>
      </c>
      <c r="Y13" s="472">
        <f>IF('tabulka výsledků'!G24="","",'tabulka výsledků'!G24)</f>
        <v>1</v>
      </c>
      <c r="Z13" s="473" t="s">
        <v>21</v>
      </c>
      <c r="AA13" s="474">
        <f>IF('tabulka výsledků'!I24="","",'tabulka výsledků'!I24)</f>
        <v>3</v>
      </c>
    </row>
    <row r="14" spans="2:27" s="1" customFormat="1" ht="24" customHeight="1" thickBot="1" thickTop="1">
      <c r="B14" s="454">
        <v>1</v>
      </c>
      <c r="C14" s="466" t="str">
        <f>HRÁČI!F1</f>
        <v>Štefaník Drahoslav</v>
      </c>
      <c r="D14" s="315"/>
      <c r="E14" s="315"/>
      <c r="F14" s="336" t="str">
        <f>Y13&amp;":"&amp;AA13</f>
        <v>1:3</v>
      </c>
      <c r="G14" s="318">
        <f>VLOOKUP(F14,H30:I39,2,0)</f>
        <v>1</v>
      </c>
      <c r="H14" s="322" t="str">
        <f>Y18&amp;":"&amp;AA18</f>
        <v>3:0</v>
      </c>
      <c r="I14" s="318">
        <f>VLOOKUP(H14,H30:I39,2,0)</f>
        <v>7</v>
      </c>
      <c r="J14" s="322" t="str">
        <f>AA21&amp;":"&amp;Y21</f>
        <v>2:3</v>
      </c>
      <c r="K14" s="318">
        <f>VLOOKUP(J14,H30:I39,2,0)</f>
        <v>2</v>
      </c>
      <c r="L14" s="322" t="str">
        <f>AA15&amp;":"&amp;Y15</f>
        <v>3:0</v>
      </c>
      <c r="M14" s="325">
        <f>VLOOKUP(L14,H30:I39,2,0)</f>
        <v>7</v>
      </c>
      <c r="N14" s="329">
        <f>VLOOKUP(F14,$H$30:$J$39,3,0)+VLOOKUP(H14,$H$30:$J$39,3,0)+VLOOKUP(J14,$H$30:$J$39,3,0)+VLOOKUP(L14,$H$30:$J$39,3,0)</f>
        <v>9</v>
      </c>
      <c r="O14" s="330" t="s">
        <v>21</v>
      </c>
      <c r="P14" s="331">
        <f>VLOOKUP(F14,$H$30:$K$39,4,0)+VLOOKUP(H14,$H$30:$K$39,4,0)+VLOOKUP(J14,$H$30:$K$39,4,0)+VLOOKUP(L14,$H$30:$K$39,4,0)</f>
        <v>6</v>
      </c>
      <c r="Q14" s="327">
        <f>SUM(G14,I14,K14,M14)</f>
        <v>17</v>
      </c>
      <c r="R14" s="537">
        <v>3</v>
      </c>
      <c r="S14" s="470" t="s">
        <v>10</v>
      </c>
      <c r="U14" s="483" t="s">
        <v>6</v>
      </c>
      <c r="V14" s="484" t="str">
        <f>C16</f>
        <v>Štefaník Lukáš</v>
      </c>
      <c r="W14" s="485" t="s">
        <v>14</v>
      </c>
      <c r="X14" s="486" t="str">
        <f>C17</f>
        <v>Masař Jakub</v>
      </c>
      <c r="Y14" s="362">
        <f>IF('tabulka výsledků'!G25="","",'tabulka výsledků'!G25)</f>
        <v>2</v>
      </c>
      <c r="Z14" s="363" t="s">
        <v>21</v>
      </c>
      <c r="AA14" s="475">
        <f>IF('tabulka výsledků'!I25="","",'tabulka výsledků'!I25)</f>
        <v>3</v>
      </c>
    </row>
    <row r="15" spans="2:27" s="1" customFormat="1" ht="24" customHeight="1" thickBot="1">
      <c r="B15" s="455">
        <v>2</v>
      </c>
      <c r="C15" s="467" t="str">
        <f>HRÁČI!F2</f>
        <v>Šmotek Kamil</v>
      </c>
      <c r="D15" s="316" t="str">
        <f>AA13&amp;":"&amp;Y13</f>
        <v>3:1</v>
      </c>
      <c r="E15" s="317">
        <f>VLOOKUP(D15,H30:I39,2,0)</f>
        <v>6</v>
      </c>
      <c r="F15" s="319"/>
      <c r="G15" s="320"/>
      <c r="H15" s="323" t="str">
        <f>Y16&amp;":"&amp;AA16</f>
        <v>3:0</v>
      </c>
      <c r="I15" s="317">
        <f>VLOOKUP(H15,H30:I39,2,0)</f>
        <v>7</v>
      </c>
      <c r="J15" s="323" t="str">
        <f>Y19&amp;":"&amp;AA19</f>
        <v>1:3</v>
      </c>
      <c r="K15" s="317">
        <f>VLOOKUP(J15,H30:I39,2,0)</f>
        <v>1</v>
      </c>
      <c r="L15" s="323" t="str">
        <f>AA22&amp;":"&amp;Y22</f>
        <v>3:0</v>
      </c>
      <c r="M15" s="326">
        <f>VLOOKUP(L15,H30:I39,2,0)</f>
        <v>7</v>
      </c>
      <c r="N15" s="332">
        <f>VLOOKUP(D15,$H$30:$J$39,3,0)+VLOOKUP(H15,$H$30:$J$39,3,0)+VLOOKUP(J15,$H$30:$J$39,3,0)+VLOOKUP(L15,$H$30:$J$39,3,0)</f>
        <v>10</v>
      </c>
      <c r="O15" s="333" t="s">
        <v>21</v>
      </c>
      <c r="P15" s="334">
        <f>VLOOKUP(D15,$H$30:$K$39,4,0)+VLOOKUP(H15,$H$30:$K$39,4,0)+VLOOKUP(J15,$H$30:$K$39,4,0)+VLOOKUP(L15,$H$30:$K$39,4,0)</f>
        <v>4</v>
      </c>
      <c r="Q15" s="328">
        <f>SUM(E15,I15,K15,M15)</f>
        <v>21</v>
      </c>
      <c r="R15" s="537">
        <v>2</v>
      </c>
      <c r="S15" s="469" t="s">
        <v>8</v>
      </c>
      <c r="U15" s="483" t="s">
        <v>55</v>
      </c>
      <c r="V15" s="484" t="str">
        <f>C18</f>
        <v>Soška Salvátor</v>
      </c>
      <c r="W15" s="485" t="s">
        <v>14</v>
      </c>
      <c r="X15" s="486" t="str">
        <f>C14</f>
        <v>Štefaník Drahoslav</v>
      </c>
      <c r="Y15" s="362">
        <f>IF('tabulka výsledků'!G26="","",'tabulka výsledků'!G26)</f>
        <v>0</v>
      </c>
      <c r="Z15" s="363" t="s">
        <v>21</v>
      </c>
      <c r="AA15" s="475">
        <f>IF('tabulka výsledků'!I26="","",'tabulka výsledků'!I26)</f>
        <v>3</v>
      </c>
    </row>
    <row r="16" spans="2:27" s="1" customFormat="1" ht="24" customHeight="1" thickBot="1">
      <c r="B16" s="455">
        <v>3</v>
      </c>
      <c r="C16" s="467" t="str">
        <f>HRÁČI!F3</f>
        <v>Štefaník Lukáš</v>
      </c>
      <c r="D16" s="316" t="str">
        <f>AA18&amp;":"&amp;Y18</f>
        <v>0:3</v>
      </c>
      <c r="E16" s="317">
        <f>VLOOKUP(D16,H30:I39,2,0)</f>
        <v>0</v>
      </c>
      <c r="F16" s="321" t="str">
        <f>AA16&amp;":"&amp;Y16</f>
        <v>0:3</v>
      </c>
      <c r="G16" s="317">
        <f>VLOOKUP(F16,H30:I39,2,0)</f>
        <v>0</v>
      </c>
      <c r="H16" s="324"/>
      <c r="I16" s="320"/>
      <c r="J16" s="323" t="str">
        <f>Y14&amp;":"&amp;AA14</f>
        <v>2:3</v>
      </c>
      <c r="K16" s="317">
        <f>VLOOKUP(J16,H30:I39,2,0)</f>
        <v>2</v>
      </c>
      <c r="L16" s="323" t="str">
        <f>Y20&amp;":"&amp;AA20</f>
        <v>3:S</v>
      </c>
      <c r="M16" s="326">
        <f>VLOOKUP(L16,H30:I39,2,0)</f>
        <v>5</v>
      </c>
      <c r="N16" s="332">
        <f>VLOOKUP(D16,$H$30:$J$39,3,0)+VLOOKUP(F16,$H$30:$J$39,3,0)+VLOOKUP(J16,$H$30:$J$39,3,0)+VLOOKUP(L16,$H$30:$J$39,3,0)</f>
        <v>5</v>
      </c>
      <c r="O16" s="333" t="s">
        <v>21</v>
      </c>
      <c r="P16" s="334">
        <f>VLOOKUP(D16,$H$30:$K$39,4,0)+VLOOKUP(F16,$H$30:$K$39,4,0)+VLOOKUP(J16,$H$30:$K$39,4,0)+VLOOKUP(L16,$H$30:$K$39,4,0)</f>
        <v>9</v>
      </c>
      <c r="Q16" s="328">
        <f>SUM(E16,G16,K16,M16)</f>
        <v>7</v>
      </c>
      <c r="R16" s="537">
        <v>4</v>
      </c>
      <c r="S16" s="471" t="s">
        <v>12</v>
      </c>
      <c r="U16" s="483" t="s">
        <v>7</v>
      </c>
      <c r="V16" s="484" t="str">
        <f>C15</f>
        <v>Šmotek Kamil</v>
      </c>
      <c r="W16" s="485" t="s">
        <v>14</v>
      </c>
      <c r="X16" s="486" t="str">
        <f>C16</f>
        <v>Štefaník Lukáš</v>
      </c>
      <c r="Y16" s="362">
        <f>IF('tabulka výsledků'!G27="","",'tabulka výsledků'!G27)</f>
        <v>3</v>
      </c>
      <c r="Z16" s="363" t="s">
        <v>21</v>
      </c>
      <c r="AA16" s="475">
        <f>IF('tabulka výsledků'!I27="","",'tabulka výsledků'!I27)</f>
        <v>0</v>
      </c>
    </row>
    <row r="17" spans="2:27" s="1" customFormat="1" ht="24" customHeight="1" thickBot="1">
      <c r="B17" s="455">
        <v>4</v>
      </c>
      <c r="C17" s="467" t="str">
        <f>HRÁČI!F4</f>
        <v>Masař Jakub</v>
      </c>
      <c r="D17" s="316" t="str">
        <f>Y21&amp;":"&amp;AA21</f>
        <v>3:2</v>
      </c>
      <c r="E17" s="317">
        <f>VLOOKUP(D17,H30:I39,2,0)</f>
        <v>5</v>
      </c>
      <c r="F17" s="321" t="str">
        <f>AA19&amp;":"&amp;Y19</f>
        <v>3:1</v>
      </c>
      <c r="G17" s="317">
        <f>VLOOKUP(F17,H30:I39,2,0)</f>
        <v>6</v>
      </c>
      <c r="H17" s="323" t="str">
        <f>AA14&amp;":"&amp;Y14</f>
        <v>3:2</v>
      </c>
      <c r="I17" s="317">
        <f>VLOOKUP(H17,H30:I39,2,0)</f>
        <v>5</v>
      </c>
      <c r="J17" s="324"/>
      <c r="K17" s="320"/>
      <c r="L17" s="323" t="str">
        <f>Y17&amp;":"&amp;AA17</f>
        <v>3:S</v>
      </c>
      <c r="M17" s="326">
        <f>VLOOKUP(L17,H30:I39,2,0)</f>
        <v>5</v>
      </c>
      <c r="N17" s="332">
        <f>VLOOKUP(D17,$H$30:$J$39,3,0)+VLOOKUP(H17,$H$30:$J$39,3,0)+VLOOKUP(F17,$H$30:$J$39,3,0)+VLOOKUP(L17,$H$30:$J$39,3,0)</f>
        <v>12</v>
      </c>
      <c r="O17" s="335" t="s">
        <v>21</v>
      </c>
      <c r="P17" s="334">
        <f>VLOOKUP(D17,$H$30:$K$39,4,0)+VLOOKUP(F17,$H$30:$K$39,4,0)+VLOOKUP(H17,$H$30:$K$39,4,0)+VLOOKUP(L17,$H$30:$K$39,4,0)</f>
        <v>5</v>
      </c>
      <c r="Q17" s="328">
        <f>SUM(E17,G17,I17,M17)</f>
        <v>21</v>
      </c>
      <c r="R17" s="537">
        <v>1</v>
      </c>
      <c r="S17" s="469" t="s">
        <v>8</v>
      </c>
      <c r="U17" s="483" t="s">
        <v>56</v>
      </c>
      <c r="V17" s="484" t="str">
        <f>C17</f>
        <v>Masař Jakub</v>
      </c>
      <c r="W17" s="485" t="s">
        <v>14</v>
      </c>
      <c r="X17" s="486" t="str">
        <f>C18</f>
        <v>Soška Salvátor</v>
      </c>
      <c r="Y17" s="362">
        <f>IF('tabulka výsledků'!G28="","",'tabulka výsledků'!G28)</f>
        <v>3</v>
      </c>
      <c r="Z17" s="363" t="s">
        <v>21</v>
      </c>
      <c r="AA17" s="475" t="str">
        <f>IF('tabulka výsledků'!I28="","",'tabulka výsledků'!I28)</f>
        <v>S</v>
      </c>
    </row>
    <row r="18" spans="2:27" s="1" customFormat="1" ht="24" customHeight="1" thickBot="1">
      <c r="B18" s="456">
        <v>5</v>
      </c>
      <c r="C18" s="468" t="str">
        <f>HRÁČI!F5</f>
        <v>Soška Salvátor</v>
      </c>
      <c r="D18" s="457" t="str">
        <f>Y15&amp;":"&amp;AA15</f>
        <v>0:3</v>
      </c>
      <c r="E18" s="458">
        <f>VLOOKUP(D18,H30:I39,2,0)</f>
        <v>0</v>
      </c>
      <c r="F18" s="459" t="str">
        <f>Y22&amp;":"&amp;AA22</f>
        <v>0:3</v>
      </c>
      <c r="G18" s="458">
        <f>VLOOKUP(F18,H30:I39,2,0)</f>
        <v>0</v>
      </c>
      <c r="H18" s="460" t="str">
        <f>AA20&amp;":"&amp;Y20</f>
        <v>S:3</v>
      </c>
      <c r="I18" s="458">
        <f>VLOOKUP(H18,H30:I39,2,0)</f>
        <v>0</v>
      </c>
      <c r="J18" s="460" t="str">
        <f>AA17&amp;":"&amp;Y17</f>
        <v>S:3</v>
      </c>
      <c r="K18" s="458">
        <f>VLOOKUP(J18,H30:I39,2,0)</f>
        <v>0</v>
      </c>
      <c r="L18" s="461"/>
      <c r="M18" s="461"/>
      <c r="N18" s="462">
        <f>VLOOKUP(D18,$H$30:$J$39,3,0)+VLOOKUP(H18,$H$30:$J$39,3,0)+VLOOKUP(J18,$H$30:$J$39,3,0)+VLOOKUP(F18,$H$30:$J$39,3,0)</f>
        <v>0</v>
      </c>
      <c r="O18" s="463" t="s">
        <v>21</v>
      </c>
      <c r="P18" s="464">
        <f>VLOOKUP(D18,$H$30:$K$39,4,0)+VLOOKUP(F18,$H$30:$K$39,4,0)+VLOOKUP(J18,$H$30:$K$39,4,0)+VLOOKUP(H18,$H$30:$K$39,4,0)</f>
        <v>12</v>
      </c>
      <c r="Q18" s="465">
        <f>SUM(E18,G18,I18,K18)</f>
        <v>0</v>
      </c>
      <c r="R18" s="538">
        <v>5</v>
      </c>
      <c r="S18" s="471" t="s">
        <v>12</v>
      </c>
      <c r="U18" s="483" t="s">
        <v>2</v>
      </c>
      <c r="V18" s="484" t="str">
        <f>C14</f>
        <v>Štefaník Drahoslav</v>
      </c>
      <c r="W18" s="485" t="s">
        <v>14</v>
      </c>
      <c r="X18" s="486" t="str">
        <f>C16</f>
        <v>Štefaník Lukáš</v>
      </c>
      <c r="Y18" s="362">
        <f>IF('tabulka výsledků'!G29="","",'tabulka výsledků'!G29)</f>
        <v>3</v>
      </c>
      <c r="Z18" s="363" t="s">
        <v>21</v>
      </c>
      <c r="AA18" s="475">
        <f>IF('tabulka výsledků'!I29="","",'tabulka výsledků'!I29)</f>
        <v>0</v>
      </c>
    </row>
    <row r="19" spans="21:27" s="1" customFormat="1" ht="24" customHeight="1" thickBot="1" thickTop="1">
      <c r="U19" s="483" t="s">
        <v>4</v>
      </c>
      <c r="V19" s="484" t="str">
        <f>C15</f>
        <v>Šmotek Kamil</v>
      </c>
      <c r="W19" s="485" t="s">
        <v>14</v>
      </c>
      <c r="X19" s="486" t="str">
        <f>C17</f>
        <v>Masař Jakub</v>
      </c>
      <c r="Y19" s="362">
        <f>IF('tabulka výsledků'!G30="","",'tabulka výsledků'!G30)</f>
        <v>1</v>
      </c>
      <c r="Z19" s="363" t="s">
        <v>21</v>
      </c>
      <c r="AA19" s="475">
        <f>IF('tabulka výsledků'!I30="","",'tabulka výsledků'!I30)</f>
        <v>3</v>
      </c>
    </row>
    <row r="20" spans="4:27" s="1" customFormat="1" ht="24" customHeight="1" thickBot="1">
      <c r="D20" s="469" t="s">
        <v>8</v>
      </c>
      <c r="E20" s="570" t="s">
        <v>9</v>
      </c>
      <c r="F20" s="571"/>
      <c r="G20" s="470" t="s">
        <v>10</v>
      </c>
      <c r="H20" s="572" t="s">
        <v>11</v>
      </c>
      <c r="I20" s="573"/>
      <c r="J20" s="471" t="s">
        <v>12</v>
      </c>
      <c r="K20" s="574" t="s">
        <v>13</v>
      </c>
      <c r="L20" s="575"/>
      <c r="M20" s="575"/>
      <c r="U20" s="483" t="s">
        <v>57</v>
      </c>
      <c r="V20" s="484" t="str">
        <f>C16</f>
        <v>Štefaník Lukáš</v>
      </c>
      <c r="W20" s="485" t="s">
        <v>14</v>
      </c>
      <c r="X20" s="486" t="str">
        <f>C18</f>
        <v>Soška Salvátor</v>
      </c>
      <c r="Y20" s="362">
        <f>IF('tabulka výsledků'!G31="","",'tabulka výsledků'!G31)</f>
        <v>3</v>
      </c>
      <c r="Z20" s="363" t="s">
        <v>21</v>
      </c>
      <c r="AA20" s="475" t="str">
        <f>IF('tabulka výsledků'!I31="","",'tabulka výsledků'!I31)</f>
        <v>S</v>
      </c>
    </row>
    <row r="21" spans="21:27" s="1" customFormat="1" ht="24" customHeight="1" thickBot="1">
      <c r="U21" s="483" t="s">
        <v>3</v>
      </c>
      <c r="V21" s="484" t="str">
        <f>C17</f>
        <v>Masař Jakub</v>
      </c>
      <c r="W21" s="485" t="s">
        <v>14</v>
      </c>
      <c r="X21" s="486" t="str">
        <f>C14</f>
        <v>Štefaník Drahoslav</v>
      </c>
      <c r="Y21" s="362">
        <f>IF('tabulka výsledků'!G32="","",'tabulka výsledků'!G32)</f>
        <v>3</v>
      </c>
      <c r="Z21" s="363" t="s">
        <v>21</v>
      </c>
      <c r="AA21" s="475">
        <f>IF('tabulka výsledků'!I32="","",'tabulka výsledků'!I32)</f>
        <v>2</v>
      </c>
    </row>
    <row r="22" spans="21:27" s="1" customFormat="1" ht="19.5" thickBot="1">
      <c r="U22" s="487" t="s">
        <v>58</v>
      </c>
      <c r="V22" s="488" t="str">
        <f>C18</f>
        <v>Soška Salvátor</v>
      </c>
      <c r="W22" s="489" t="s">
        <v>14</v>
      </c>
      <c r="X22" s="490" t="str">
        <f>C15</f>
        <v>Šmotek Kamil</v>
      </c>
      <c r="Y22" s="476">
        <f>IF('tabulka výsledků'!G33="","",'tabulka výsledků'!G33)</f>
        <v>0</v>
      </c>
      <c r="Z22" s="477" t="s">
        <v>21</v>
      </c>
      <c r="AA22" s="478">
        <f>IF('tabulka výsledků'!I33="","",'tabulka výsledků'!I33)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9"/>
      <c r="C13" s="145"/>
      <c r="D13" s="585">
        <v>1</v>
      </c>
      <c r="E13" s="586"/>
      <c r="F13" s="587">
        <v>2</v>
      </c>
      <c r="G13" s="588"/>
      <c r="H13" s="589">
        <v>3</v>
      </c>
      <c r="I13" s="588"/>
      <c r="J13" s="589">
        <v>4</v>
      </c>
      <c r="K13" s="590"/>
      <c r="L13" s="591" t="s">
        <v>27</v>
      </c>
      <c r="M13" s="591"/>
      <c r="N13" s="591"/>
      <c r="O13" s="159" t="s">
        <v>1</v>
      </c>
      <c r="P13" s="579" t="s">
        <v>0</v>
      </c>
      <c r="Q13" s="580"/>
      <c r="R13" s="86"/>
      <c r="S13" s="239" t="s">
        <v>5</v>
      </c>
      <c r="T13" s="256" t="str">
        <f>C14</f>
        <v>;</v>
      </c>
      <c r="U13" s="257" t="s">
        <v>14</v>
      </c>
      <c r="V13" s="258" t="str">
        <f>C15</f>
        <v>Šmotek Kamil</v>
      </c>
      <c r="W13" s="102">
        <f>IF('tabulka výsledků'!G24="","",'tabulka výsledků'!G24)</f>
        <v>1</v>
      </c>
      <c r="X13" s="103" t="s">
        <v>21</v>
      </c>
      <c r="Y13" s="104">
        <f>IF('tabulka výsledků'!I24="","",'tabulka výsledků'!I24)</f>
        <v>3</v>
      </c>
    </row>
    <row r="14" spans="2:25" s="64" customFormat="1" ht="24" customHeight="1" thickBot="1" thickTop="1">
      <c r="B14" s="236">
        <v>1</v>
      </c>
      <c r="C14" s="253" t="s">
        <v>61</v>
      </c>
      <c r="D14" s="230"/>
      <c r="E14" s="231"/>
      <c r="F14" s="65" t="str">
        <f>W13&amp;":"&amp;Y13</f>
        <v>1:3</v>
      </c>
      <c r="G14" s="210">
        <f>VLOOKUP(F14,H30:I39,2,0)</f>
        <v>1</v>
      </c>
      <c r="H14" s="97" t="str">
        <f>W16&amp;":"&amp;Y16</f>
        <v>3:0</v>
      </c>
      <c r="I14" s="211">
        <f>VLOOKUP(H14,H30:I39,2,0)</f>
        <v>7</v>
      </c>
      <c r="J14" s="97" t="str">
        <f>Y18&amp;":"&amp;W18</f>
        <v>3:0</v>
      </c>
      <c r="K14" s="212">
        <f>VLOOKUP(J14,H30:I39,2,0)</f>
        <v>7</v>
      </c>
      <c r="L14" s="98">
        <f>VLOOKUP(F14,$H$30:$K$39,3,0)+VLOOKUP(H14,$H$30:$K$39,3,0)+VLOOKUP(J14,$H$30:$K$39,3,0)</f>
        <v>7</v>
      </c>
      <c r="M14" s="99" t="s">
        <v>21</v>
      </c>
      <c r="N14" s="100">
        <f>VLOOKUP(F14,$H$30:$K$39,4,0)+VLOOKUP(H14,$H$30:$K$39,4,0)+VLOOKUP(J14,$H$30:$K$39,4,0)</f>
        <v>3</v>
      </c>
      <c r="O14" s="214">
        <f>SUM(K14,I14,G14)</f>
        <v>15</v>
      </c>
      <c r="P14" s="165"/>
      <c r="Q14" s="162"/>
      <c r="R14" s="90"/>
      <c r="S14" s="240" t="s">
        <v>6</v>
      </c>
      <c r="T14" s="259" t="str">
        <f>C16</f>
        <v>Štefaník Lukáš</v>
      </c>
      <c r="U14" s="260" t="s">
        <v>14</v>
      </c>
      <c r="V14" s="261" t="str">
        <f>C17</f>
        <v>Masař Jakub</v>
      </c>
      <c r="W14" s="102">
        <f>IF('tabulka výsledků'!G25="","",'tabulka výsledků'!G25)</f>
        <v>2</v>
      </c>
      <c r="X14" s="105" t="s">
        <v>21</v>
      </c>
      <c r="Y14" s="104">
        <f>IF('tabulka výsledků'!I25="","",'tabulka výsledků'!I25)</f>
        <v>3</v>
      </c>
    </row>
    <row r="15" spans="2:25" s="64" customFormat="1" ht="24" customHeight="1" thickBot="1">
      <c r="B15" s="237">
        <v>2</v>
      </c>
      <c r="C15" s="254" t="str">
        <f>HRÁČI!F2</f>
        <v>Šmotek Kamil</v>
      </c>
      <c r="D15" s="232" t="str">
        <f>Y13&amp;":"&amp;W13</f>
        <v>3:1</v>
      </c>
      <c r="E15" s="233">
        <f>VLOOKUP(D15,H30:I39,2,0)</f>
        <v>6</v>
      </c>
      <c r="F15" s="143"/>
      <c r="G15" s="107"/>
      <c r="H15" s="65" t="str">
        <f>W15&amp;":"&amp;Y15</f>
        <v>0:3</v>
      </c>
      <c r="I15" s="210">
        <f>VLOOKUP(H15,H30:I39,2,0)</f>
        <v>0</v>
      </c>
      <c r="J15" s="97" t="str">
        <f>W17&amp;":"&amp;Y17</f>
        <v>3:2</v>
      </c>
      <c r="K15" s="212">
        <f>VLOOKUP(J15,H30:I39,2,0)</f>
        <v>5</v>
      </c>
      <c r="L15" s="98">
        <f>VLOOKUP(D15,$H$30:$K$39,3,0)+VLOOKUP(H15,$H$30:$K$39,3,0)+VLOOKUP(J15,$H$30:$K$39,3,0)</f>
        <v>6</v>
      </c>
      <c r="M15" s="99" t="s">
        <v>21</v>
      </c>
      <c r="N15" s="100">
        <f>VLOOKUP(D15,$H$30:$K$39,4,0)+VLOOKUP(H15,$H$30:$K$39,4,0)+VLOOKUP(J15,$H$30:$K$39,4,0)</f>
        <v>6</v>
      </c>
      <c r="O15" s="214">
        <f>SUM(K15,I15,E15,C15)</f>
        <v>11</v>
      </c>
      <c r="P15" s="165"/>
      <c r="Q15" s="166"/>
      <c r="R15" s="90"/>
      <c r="S15" s="241" t="s">
        <v>7</v>
      </c>
      <c r="T15" s="248" t="str">
        <f>C15</f>
        <v>Šmotek Kamil</v>
      </c>
      <c r="U15" s="249" t="s">
        <v>14</v>
      </c>
      <c r="V15" s="250" t="str">
        <f>C16</f>
        <v>Štefaník Lukáš</v>
      </c>
      <c r="W15" s="102">
        <f>IF('tabulka výsledků'!G26="","",'tabulka výsledků'!G26)</f>
        <v>0</v>
      </c>
      <c r="X15" s="106" t="s">
        <v>21</v>
      </c>
      <c r="Y15" s="104">
        <f>IF('tabulka výsledků'!I26="","",'tabulka výsledků'!I26)</f>
        <v>3</v>
      </c>
    </row>
    <row r="16" spans="2:25" s="64" customFormat="1" ht="24" customHeight="1" thickBot="1">
      <c r="B16" s="237">
        <v>3</v>
      </c>
      <c r="C16" s="254" t="str">
        <f>HRÁČI!F3</f>
        <v>Štefaník Lukáš</v>
      </c>
      <c r="D16" s="97" t="str">
        <f>Y16&amp;":"&amp;W16</f>
        <v>0:3</v>
      </c>
      <c r="E16" s="208">
        <f>VLOOKUP(D16,H30:I39,2,0)</f>
        <v>0</v>
      </c>
      <c r="F16" s="101" t="str">
        <f>Y15&amp;":"&amp;W15</f>
        <v>3:0</v>
      </c>
      <c r="G16" s="233">
        <f>VLOOKUP(F16,H30:I39,2,0)</f>
        <v>7</v>
      </c>
      <c r="H16" s="143"/>
      <c r="I16" s="107"/>
      <c r="J16" s="65" t="str">
        <f>W14&amp;":"&amp;Y14</f>
        <v>2:3</v>
      </c>
      <c r="K16" s="213">
        <f>VLOOKUP(J16,H30:I39,2,0)</f>
        <v>2</v>
      </c>
      <c r="L16" s="98">
        <f>VLOOKUP(D16,$H$30:$K$39,3,0)+VLOOKUP(F16,$H$30:$K$39,3,0)+VLOOKUP(J16,$H$30:$K$39,3,0)</f>
        <v>5</v>
      </c>
      <c r="M16" s="99" t="s">
        <v>21</v>
      </c>
      <c r="N16" s="100">
        <f>VLOOKUP(D16,$H$30:$K$39,4,0)+VLOOKUP(F16,$H$30:$K$39,4,0)+VLOOKUP(J16,$H$30:$K$39,4,0)</f>
        <v>6</v>
      </c>
      <c r="O16" s="214">
        <f>SUM(K16,G16,E16,C16)</f>
        <v>9</v>
      </c>
      <c r="P16" s="165"/>
      <c r="Q16" s="166"/>
      <c r="R16" s="90"/>
      <c r="S16" s="240" t="s">
        <v>2</v>
      </c>
      <c r="T16" s="259" t="str">
        <f>C14</f>
        <v>;</v>
      </c>
      <c r="U16" s="260" t="s">
        <v>14</v>
      </c>
      <c r="V16" s="261" t="str">
        <f>C16</f>
        <v>Štefaník Lukáš</v>
      </c>
      <c r="W16" s="102">
        <f>IF('tabulka výsledků'!G27="","",'tabulka výsledků'!G27)</f>
        <v>3</v>
      </c>
      <c r="X16" s="105" t="s">
        <v>21</v>
      </c>
      <c r="Y16" s="104">
        <f>IF('tabulka výsledků'!I27="","",'tabulka výsledků'!I27)</f>
        <v>0</v>
      </c>
    </row>
    <row r="17" spans="2:25" s="64" customFormat="1" ht="24" customHeight="1" thickBot="1">
      <c r="B17" s="238">
        <v>4</v>
      </c>
      <c r="C17" s="255" t="str">
        <f>HRÁČI!F4</f>
        <v>Masař Jakub</v>
      </c>
      <c r="D17" s="69" t="str">
        <f>W18&amp;":"&amp;Y18</f>
        <v>0:3</v>
      </c>
      <c r="E17" s="209">
        <f>VLOOKUP(D17,H30:I39,2,0)</f>
        <v>0</v>
      </c>
      <c r="F17" s="70" t="str">
        <f>Y17&amp;":"&amp;W17</f>
        <v>2:3</v>
      </c>
      <c r="G17" s="209">
        <f>VLOOKUP(F17,H30:I39,2,0)</f>
        <v>2</v>
      </c>
      <c r="H17" s="69" t="str">
        <f>Y14&amp;":"&amp;W14</f>
        <v>3:2</v>
      </c>
      <c r="I17" s="235">
        <f>VLOOKUP(H17,H30:I39,2,0)</f>
        <v>5</v>
      </c>
      <c r="J17" s="234"/>
      <c r="K17" s="108"/>
      <c r="L17" s="71">
        <f>VLOOKUP(D17,$H$30:$K$39,3,0)+VLOOKUP(F17,$H$30:$K$39,3,0)+VLOOKUP(H17,$H$30:$K$39,3,0)</f>
        <v>5</v>
      </c>
      <c r="M17" s="72" t="s">
        <v>21</v>
      </c>
      <c r="N17" s="73">
        <f>VLOOKUP(D17,$H$30:$K$39,4,0)+VLOOKUP(F17,$H$30:$K$39,4,0)+VLOOKUP(H17,$H$30:$K$39,4,0)</f>
        <v>8</v>
      </c>
      <c r="O17" s="215">
        <f>SUM(I17,G17,E17,C17)</f>
        <v>7</v>
      </c>
      <c r="P17" s="165"/>
      <c r="Q17" s="167"/>
      <c r="R17" s="91"/>
      <c r="S17" s="241" t="s">
        <v>4</v>
      </c>
      <c r="T17" s="248" t="str">
        <f>C15</f>
        <v>Šmotek Kamil</v>
      </c>
      <c r="U17" s="249" t="s">
        <v>14</v>
      </c>
      <c r="V17" s="250" t="str">
        <f>C17</f>
        <v>Masař Jakub</v>
      </c>
      <c r="W17" s="102">
        <f>IF('tabulka výsledků'!G32="","",'tabulka výsledků'!G32)</f>
        <v>3</v>
      </c>
      <c r="X17" s="106" t="s">
        <v>21</v>
      </c>
      <c r="Y17" s="104">
        <f>IF('tabulka výsledků'!I32="","",'tabulka výsledků'!I32)</f>
        <v>2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40" t="s">
        <v>3</v>
      </c>
      <c r="T18" s="259" t="str">
        <f>C17</f>
        <v>Masař Jakub</v>
      </c>
      <c r="U18" s="260" t="s">
        <v>14</v>
      </c>
      <c r="V18" s="261" t="str">
        <f>C14</f>
        <v>;</v>
      </c>
      <c r="W18" s="298">
        <f>IF('tabulka výsledků'!G33="","",'tabulka výsledků'!G33)</f>
        <v>0</v>
      </c>
      <c r="X18" s="105" t="s">
        <v>21</v>
      </c>
      <c r="Y18" s="299">
        <f>IF('tabulka výsledků'!I33="","",'tabulka výsledků'!I33)</f>
        <v>3</v>
      </c>
    </row>
    <row r="19" spans="1:110" ht="24" customHeight="1" thickBot="1">
      <c r="A19" s="64"/>
      <c r="B19" s="89"/>
      <c r="C19" s="64"/>
      <c r="D19" s="162" t="s">
        <v>8</v>
      </c>
      <c r="E19" s="581" t="s">
        <v>9</v>
      </c>
      <c r="F19" s="582"/>
      <c r="G19" s="163" t="s">
        <v>10</v>
      </c>
      <c r="H19" s="592" t="s">
        <v>11</v>
      </c>
      <c r="I19" s="593"/>
      <c r="J19" s="164" t="s">
        <v>12</v>
      </c>
      <c r="K19" s="583" t="s">
        <v>13</v>
      </c>
      <c r="L19" s="584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94"/>
      <c r="C13" s="495"/>
      <c r="D13" s="602">
        <v>1</v>
      </c>
      <c r="E13" s="603"/>
      <c r="F13" s="604">
        <v>2</v>
      </c>
      <c r="G13" s="603"/>
      <c r="H13" s="604">
        <v>3</v>
      </c>
      <c r="I13" s="603"/>
      <c r="J13" s="604">
        <v>4</v>
      </c>
      <c r="K13" s="603"/>
      <c r="L13" s="604">
        <v>5</v>
      </c>
      <c r="M13" s="605"/>
      <c r="N13" s="594" t="s">
        <v>27</v>
      </c>
      <c r="O13" s="595"/>
      <c r="P13" s="595"/>
      <c r="Q13" s="496" t="s">
        <v>1</v>
      </c>
      <c r="R13" s="497" t="s">
        <v>0</v>
      </c>
      <c r="S13" s="498"/>
      <c r="U13" s="516" t="s">
        <v>5</v>
      </c>
      <c r="V13" s="517" t="str">
        <f>C14</f>
        <v>Julínek Tomáš</v>
      </c>
      <c r="W13" s="518" t="s">
        <v>14</v>
      </c>
      <c r="X13" s="519" t="str">
        <f>C15</f>
        <v>Hrnčiřík Pavel</v>
      </c>
      <c r="Y13" s="520">
        <f>IF('tabulka výsledků'!G34="","",'tabulka výsledků'!G34)</f>
        <v>3</v>
      </c>
      <c r="Z13" s="521" t="s">
        <v>21</v>
      </c>
      <c r="AA13" s="522">
        <f>IF('tabulka výsledků'!I34="","",'tabulka výsledků'!I34)</f>
        <v>0</v>
      </c>
    </row>
    <row r="14" spans="2:27" s="1" customFormat="1" ht="24" customHeight="1" thickBot="1" thickTop="1">
      <c r="B14" s="499">
        <v>1</v>
      </c>
      <c r="C14" s="511" t="str">
        <f>HRÁČI!H1</f>
        <v>Julínek Tomáš</v>
      </c>
      <c r="D14" s="174"/>
      <c r="E14" s="175"/>
      <c r="F14" s="176" t="str">
        <f>Y13&amp;":"&amp;AA13</f>
        <v>3:0</v>
      </c>
      <c r="G14" s="191">
        <f>VLOOKUP(F14,H30:I39,2,0)</f>
        <v>7</v>
      </c>
      <c r="H14" s="176" t="str">
        <f>Y18&amp;":"&amp;AA18</f>
        <v>3:0</v>
      </c>
      <c r="I14" s="191">
        <f>VLOOKUP(H14,H30:I39,2,0)</f>
        <v>7</v>
      </c>
      <c r="J14" s="176" t="str">
        <f>AA21&amp;":"&amp;Y21</f>
        <v>3:S</v>
      </c>
      <c r="K14" s="191">
        <f>VLOOKUP(J14,H30:I39,2,0)</f>
        <v>5</v>
      </c>
      <c r="L14" s="176" t="str">
        <f>AA15&amp;":"&amp;Y15</f>
        <v>3:0</v>
      </c>
      <c r="M14" s="192">
        <f>VLOOKUP(L14,H30:I39,2,0)</f>
        <v>7</v>
      </c>
      <c r="N14" s="177">
        <f>VLOOKUP(F14,$H$30:$J$39,3,0)+VLOOKUP(H14,$H$30:$J$39,3,0)+VLOOKUP(J14,$H$30:$J$39,3,0)+VLOOKUP(L14,$H$30:$J$39,3,0)</f>
        <v>12</v>
      </c>
      <c r="O14" s="178" t="s">
        <v>21</v>
      </c>
      <c r="P14" s="179">
        <f>VLOOKUP(F14,$H$30:$K$39,4,0)+VLOOKUP(H14,$H$30:$K$39,4,0)+VLOOKUP(J14,$H$30:$K$39,4,0)+VLOOKUP(L14,$H$30:$K$39,4,0)</f>
        <v>0</v>
      </c>
      <c r="Q14" s="194">
        <f>SUM(G14,I14,K14,M14)</f>
        <v>26</v>
      </c>
      <c r="R14" s="539">
        <v>1</v>
      </c>
      <c r="S14" s="532" t="s">
        <v>8</v>
      </c>
      <c r="U14" s="523" t="s">
        <v>6</v>
      </c>
      <c r="V14" s="513" t="str">
        <f>C16</f>
        <v>Máša Luděk</v>
      </c>
      <c r="W14" s="514" t="s">
        <v>14</v>
      </c>
      <c r="X14" s="515" t="str">
        <f>C17</f>
        <v>Pinďák Pavel</v>
      </c>
      <c r="Y14" s="172" t="str">
        <f>IF('tabulka výsledků'!G35="","",'tabulka výsledků'!G35)</f>
        <v>S</v>
      </c>
      <c r="Z14" s="173" t="s">
        <v>21</v>
      </c>
      <c r="AA14" s="524" t="str">
        <f>IF('tabulka výsledků'!I35="","",'tabulka výsledků'!I35)</f>
        <v>S</v>
      </c>
    </row>
    <row r="15" spans="2:27" s="1" customFormat="1" ht="24" customHeight="1" thickBot="1">
      <c r="B15" s="500">
        <v>2</v>
      </c>
      <c r="C15" s="511" t="str">
        <f>HRÁČI!H2</f>
        <v>Hrnčiřík Pavel</v>
      </c>
      <c r="D15" s="180" t="str">
        <f>AA13&amp;":"&amp;Y13</f>
        <v>0:3</v>
      </c>
      <c r="E15" s="190">
        <f>VLOOKUP(D15,H30:I39,2,0)</f>
        <v>0</v>
      </c>
      <c r="F15" s="181"/>
      <c r="G15" s="182"/>
      <c r="H15" s="183" t="str">
        <f>Y16&amp;":"&amp;AA16</f>
        <v>3:0</v>
      </c>
      <c r="I15" s="190">
        <f>VLOOKUP(H15,H30:I39,2,0)</f>
        <v>7</v>
      </c>
      <c r="J15" s="183" t="str">
        <f>Y19&amp;":"&amp;AA19</f>
        <v>3:1</v>
      </c>
      <c r="K15" s="190">
        <f>VLOOKUP(J15,H30:I39,2,0)</f>
        <v>6</v>
      </c>
      <c r="L15" s="183" t="str">
        <f>AA22&amp;":"&amp;Y22</f>
        <v>3:0</v>
      </c>
      <c r="M15" s="193">
        <f>VLOOKUP(L15,H30:I39,2,0)</f>
        <v>7</v>
      </c>
      <c r="N15" s="184">
        <f>VLOOKUP(D15,$H$30:$J$39,3,0)+VLOOKUP(H15,$H$30:$J$39,3,0)+VLOOKUP(J15,$H$30:$J$39,3,0)+VLOOKUP(L15,$H$30:$J$39,3,0)</f>
        <v>9</v>
      </c>
      <c r="O15" s="185" t="s">
        <v>21</v>
      </c>
      <c r="P15" s="186">
        <f>VLOOKUP(D15,$H$30:$K$39,4,0)+VLOOKUP(H15,$H$30:$K$39,4,0)+VLOOKUP(J15,$H$30:$K$39,4,0)+VLOOKUP(L15,$H$30:$K$39,4,0)</f>
        <v>4</v>
      </c>
      <c r="Q15" s="195">
        <f>SUM(E15,I15,K15,M15)</f>
        <v>20</v>
      </c>
      <c r="R15" s="539">
        <v>2</v>
      </c>
      <c r="S15" s="532" t="s">
        <v>8</v>
      </c>
      <c r="U15" s="523" t="s">
        <v>55</v>
      </c>
      <c r="V15" s="513" t="str">
        <f>C18</f>
        <v>Ptáček Ivan</v>
      </c>
      <c r="W15" s="514" t="s">
        <v>14</v>
      </c>
      <c r="X15" s="515" t="str">
        <f>C14</f>
        <v>Julínek Tomáš</v>
      </c>
      <c r="Y15" s="172">
        <f>IF('tabulka výsledků'!G36="","",'tabulka výsledků'!G36)</f>
        <v>0</v>
      </c>
      <c r="Z15" s="173" t="s">
        <v>21</v>
      </c>
      <c r="AA15" s="524">
        <f>IF('tabulka výsledků'!I36="","",'tabulka výsledků'!I36)</f>
        <v>3</v>
      </c>
    </row>
    <row r="16" spans="2:27" s="1" customFormat="1" ht="24" customHeight="1" thickBot="1">
      <c r="B16" s="500">
        <v>3</v>
      </c>
      <c r="C16" s="511" t="str">
        <f>HRÁČI!H3</f>
        <v>Máša Luděk</v>
      </c>
      <c r="D16" s="180" t="str">
        <f>AA18&amp;":"&amp;Y18</f>
        <v>0:3</v>
      </c>
      <c r="E16" s="190">
        <f>VLOOKUP(D16,H30:I39,2,0)</f>
        <v>0</v>
      </c>
      <c r="F16" s="183" t="str">
        <f>AA16&amp;":"&amp;Y16</f>
        <v>0:3</v>
      </c>
      <c r="G16" s="190">
        <f>VLOOKUP(F16,H30:I39,2,0)</f>
        <v>0</v>
      </c>
      <c r="H16" s="181"/>
      <c r="I16" s="182"/>
      <c r="J16" s="183" t="str">
        <f>Y14&amp;":"&amp;AA14</f>
        <v>S:S</v>
      </c>
      <c r="K16" s="190">
        <f>VLOOKUP(J16,H30:I39,2,0)</f>
        <v>0</v>
      </c>
      <c r="L16" s="183" t="str">
        <f>Y20&amp;":"&amp;AA20</f>
        <v>S:S</v>
      </c>
      <c r="M16" s="193">
        <f>VLOOKUP(L16,H30:I39,2,0)</f>
        <v>0</v>
      </c>
      <c r="N16" s="184">
        <f>VLOOKUP(D16,$H$30:$J$39,3,0)+VLOOKUP(F16,$H$30:$J$39,3,0)+VLOOKUP(J16,$H$30:$J$39,3,0)+VLOOKUP(L16,$H$30:$J$39,3,0)</f>
        <v>0</v>
      </c>
      <c r="O16" s="185" t="s">
        <v>21</v>
      </c>
      <c r="P16" s="186">
        <f>VLOOKUP(D16,$H$30:$K$39,4,0)+VLOOKUP(F16,$H$30:$K$39,4,0)+VLOOKUP(J16,$H$30:$K$39,4,0)+VLOOKUP(L16,$H$30:$K$39,4,0)</f>
        <v>6</v>
      </c>
      <c r="Q16" s="196">
        <f>SUM(E16,G16,K16,M16)</f>
        <v>0</v>
      </c>
      <c r="R16" s="539">
        <v>5</v>
      </c>
      <c r="S16" s="533" t="s">
        <v>10</v>
      </c>
      <c r="U16" s="523" t="s">
        <v>7</v>
      </c>
      <c r="V16" s="513" t="str">
        <f>C15</f>
        <v>Hrnčiřík Pavel</v>
      </c>
      <c r="W16" s="514" t="s">
        <v>14</v>
      </c>
      <c r="X16" s="515" t="str">
        <f>C16</f>
        <v>Máša Luděk</v>
      </c>
      <c r="Y16" s="172">
        <f>IF('tabulka výsledků'!G37="","",'tabulka výsledků'!G37)</f>
        <v>3</v>
      </c>
      <c r="Z16" s="173" t="s">
        <v>21</v>
      </c>
      <c r="AA16" s="524">
        <f>IF('tabulka výsledků'!I37="","",'tabulka výsledků'!I37)</f>
        <v>0</v>
      </c>
    </row>
    <row r="17" spans="2:27" s="1" customFormat="1" ht="24" customHeight="1" thickBot="1">
      <c r="B17" s="500">
        <v>4</v>
      </c>
      <c r="C17" s="511" t="str">
        <f>HRÁČI!H4</f>
        <v>Pinďák Pavel</v>
      </c>
      <c r="D17" s="180" t="str">
        <f>Y21&amp;":"&amp;AA21</f>
        <v>S:3</v>
      </c>
      <c r="E17" s="190">
        <f>VLOOKUP(D17,H30:I39,2,0)</f>
        <v>0</v>
      </c>
      <c r="F17" s="183" t="str">
        <f>AA19&amp;":"&amp;Y19</f>
        <v>1:3</v>
      </c>
      <c r="G17" s="190">
        <f>VLOOKUP(F17,H30:I39,2,0)</f>
        <v>1</v>
      </c>
      <c r="H17" s="183" t="str">
        <f>AA14&amp;":"&amp;Y14</f>
        <v>S:S</v>
      </c>
      <c r="I17" s="190">
        <f>VLOOKUP(H17,H30:I39,2,0)</f>
        <v>0</v>
      </c>
      <c r="J17" s="181"/>
      <c r="K17" s="187"/>
      <c r="L17" s="188" t="str">
        <f>Y17&amp;":"&amp;AA17</f>
        <v>3:1</v>
      </c>
      <c r="M17" s="193">
        <f>VLOOKUP(L17,H30:I39,2,0)</f>
        <v>6</v>
      </c>
      <c r="N17" s="184">
        <f>VLOOKUP(D17,$H$30:$J$39,3,0)+VLOOKUP(H17,$H$30:$J$39,3,0)+VLOOKUP(F17,$H$30:$J$39,3,0)+VLOOKUP(L17,$H$30:$J$39,3,0)</f>
        <v>4</v>
      </c>
      <c r="O17" s="189" t="s">
        <v>21</v>
      </c>
      <c r="P17" s="186">
        <f>VLOOKUP(D17,$H$30:$K$39,4,0)+VLOOKUP(F17,$H$30:$K$39,4,0)+VLOOKUP(H17,$H$30:$K$39,4,0)+VLOOKUP(L17,$H$30:$K$39,4,0)</f>
        <v>7</v>
      </c>
      <c r="Q17" s="195">
        <f>SUM(E17,G17,I17,M17)</f>
        <v>7</v>
      </c>
      <c r="R17" s="539">
        <v>3</v>
      </c>
      <c r="S17" s="533" t="s">
        <v>10</v>
      </c>
      <c r="U17" s="523" t="s">
        <v>56</v>
      </c>
      <c r="V17" s="513" t="str">
        <f>C17</f>
        <v>Pinďák Pavel</v>
      </c>
      <c r="W17" s="514" t="s">
        <v>14</v>
      </c>
      <c r="X17" s="515" t="str">
        <f>C18</f>
        <v>Ptáček Ivan</v>
      </c>
      <c r="Y17" s="172">
        <f>IF('tabulka výsledků'!G38="","",'tabulka výsledků'!G38)</f>
        <v>3</v>
      </c>
      <c r="Z17" s="173" t="s">
        <v>21</v>
      </c>
      <c r="AA17" s="524">
        <f>IF('tabulka výsledků'!I38="","",'tabulka výsledků'!I38)</f>
        <v>1</v>
      </c>
    </row>
    <row r="18" spans="2:27" s="1" customFormat="1" ht="24" customHeight="1" thickBot="1">
      <c r="B18" s="501">
        <v>5</v>
      </c>
      <c r="C18" s="512" t="str">
        <f>HRÁČI!H5</f>
        <v>Ptáček Ivan</v>
      </c>
      <c r="D18" s="502" t="str">
        <f>Y15&amp;":"&amp;AA15</f>
        <v>0:3</v>
      </c>
      <c r="E18" s="503">
        <f>VLOOKUP(D18,H30:I39,2,0)</f>
        <v>0</v>
      </c>
      <c r="F18" s="504" t="str">
        <f>Y22&amp;":"&amp;AA22</f>
        <v>0:3</v>
      </c>
      <c r="G18" s="503">
        <f>VLOOKUP(F18,H30:I39,2,0)</f>
        <v>0</v>
      </c>
      <c r="H18" s="504" t="str">
        <f>AA20&amp;":"&amp;Y20</f>
        <v>S:S</v>
      </c>
      <c r="I18" s="503">
        <f>VLOOKUP(H18,H30:I39,2,0)</f>
        <v>0</v>
      </c>
      <c r="J18" s="504" t="str">
        <f>AA17&amp;":"&amp;Y17</f>
        <v>1:3</v>
      </c>
      <c r="K18" s="503">
        <f>VLOOKUP(J18,H30:I39,2,0)</f>
        <v>1</v>
      </c>
      <c r="L18" s="505"/>
      <c r="M18" s="506"/>
      <c r="N18" s="507">
        <f>VLOOKUP(D18,$H$30:$J$39,3,0)+VLOOKUP(H18,$H$30:$J$39,3,0)+VLOOKUP(J18,$H$30:$J$39,3,0)+VLOOKUP(F18,$H$30:$J$39,3,0)</f>
        <v>1</v>
      </c>
      <c r="O18" s="508" t="s">
        <v>21</v>
      </c>
      <c r="P18" s="509">
        <f>VLOOKUP(D18,$H$30:$K$39,4,0)+VLOOKUP(F18,$H$30:$K$39,4,0)+VLOOKUP(J18,$H$30:$K$39,4,0)+VLOOKUP(H18,$H$30:$K$39,4,0)</f>
        <v>9</v>
      </c>
      <c r="Q18" s="510">
        <f>SUM(E18,G18,I18,K18)</f>
        <v>1</v>
      </c>
      <c r="R18" s="540">
        <v>4</v>
      </c>
      <c r="S18" s="533" t="s">
        <v>10</v>
      </c>
      <c r="U18" s="523" t="s">
        <v>2</v>
      </c>
      <c r="V18" s="513" t="str">
        <f>C14</f>
        <v>Julínek Tomáš</v>
      </c>
      <c r="W18" s="514" t="s">
        <v>14</v>
      </c>
      <c r="X18" s="515" t="str">
        <f>C16</f>
        <v>Máša Luděk</v>
      </c>
      <c r="Y18" s="172">
        <f>IF('tabulka výsledků'!G39="","",'tabulka výsledků'!G39)</f>
        <v>3</v>
      </c>
      <c r="Z18" s="173" t="s">
        <v>21</v>
      </c>
      <c r="AA18" s="524">
        <f>IF('tabulka výsledků'!I39="","",'tabulka výsledků'!I39)</f>
        <v>0</v>
      </c>
    </row>
    <row r="19" spans="21:27" s="1" customFormat="1" ht="24" customHeight="1" thickBot="1" thickTop="1">
      <c r="U19" s="523" t="s">
        <v>4</v>
      </c>
      <c r="V19" s="513" t="str">
        <f>C15</f>
        <v>Hrnčiřík Pavel</v>
      </c>
      <c r="W19" s="514" t="s">
        <v>14</v>
      </c>
      <c r="X19" s="515" t="str">
        <f>C17</f>
        <v>Pinďák Pavel</v>
      </c>
      <c r="Y19" s="172">
        <f>IF('tabulka výsledků'!G40="","",'tabulka výsledků'!G40)</f>
        <v>3</v>
      </c>
      <c r="Z19" s="173" t="s">
        <v>21</v>
      </c>
      <c r="AA19" s="524">
        <f>IF('tabulka výsledků'!I40="","",'tabulka výsledků'!I40)</f>
        <v>1</v>
      </c>
    </row>
    <row r="20" spans="4:27" s="1" customFormat="1" ht="24" customHeight="1" thickBot="1">
      <c r="D20" s="532" t="s">
        <v>8</v>
      </c>
      <c r="E20" s="596" t="s">
        <v>9</v>
      </c>
      <c r="F20" s="597"/>
      <c r="G20" s="533" t="s">
        <v>10</v>
      </c>
      <c r="H20" s="598" t="s">
        <v>11</v>
      </c>
      <c r="I20" s="599"/>
      <c r="J20" s="534" t="s">
        <v>12</v>
      </c>
      <c r="K20" s="600" t="s">
        <v>13</v>
      </c>
      <c r="L20" s="600"/>
      <c r="M20" s="601"/>
      <c r="U20" s="523" t="s">
        <v>57</v>
      </c>
      <c r="V20" s="513" t="str">
        <f>C16</f>
        <v>Máša Luděk</v>
      </c>
      <c r="W20" s="514" t="s">
        <v>14</v>
      </c>
      <c r="X20" s="515" t="str">
        <f>C18</f>
        <v>Ptáček Ivan</v>
      </c>
      <c r="Y20" s="172" t="str">
        <f>IF('tabulka výsledků'!G41="","",'tabulka výsledků'!G41)</f>
        <v>S</v>
      </c>
      <c r="Z20" s="173" t="s">
        <v>21</v>
      </c>
      <c r="AA20" s="524" t="str">
        <f>IF('tabulka výsledků'!I41="","",'tabulka výsledků'!I41)</f>
        <v>S</v>
      </c>
    </row>
    <row r="21" spans="21:27" s="1" customFormat="1" ht="24" customHeight="1" thickBot="1">
      <c r="U21" s="523" t="s">
        <v>3</v>
      </c>
      <c r="V21" s="513" t="str">
        <f>C17</f>
        <v>Pinďák Pavel</v>
      </c>
      <c r="W21" s="514" t="s">
        <v>14</v>
      </c>
      <c r="X21" s="515" t="str">
        <f>C14</f>
        <v>Julínek Tomáš</v>
      </c>
      <c r="Y21" s="172" t="str">
        <f>IF('tabulka výsledků'!G42="","",'tabulka výsledků'!G42)</f>
        <v>S</v>
      </c>
      <c r="Z21" s="173" t="s">
        <v>21</v>
      </c>
      <c r="AA21" s="524">
        <f>IF('tabulka výsledků'!I42="","",'tabulka výsledků'!I42)</f>
        <v>3</v>
      </c>
    </row>
    <row r="22" spans="21:27" s="1" customFormat="1" ht="19.5" thickBot="1">
      <c r="U22" s="525" t="s">
        <v>58</v>
      </c>
      <c r="V22" s="526" t="str">
        <f>C18</f>
        <v>Ptáček Ivan</v>
      </c>
      <c r="W22" s="527" t="s">
        <v>14</v>
      </c>
      <c r="X22" s="528" t="str">
        <f>C15</f>
        <v>Hrnčiřík Pavel</v>
      </c>
      <c r="Y22" s="529">
        <f>IF('tabulka výsledků'!G43="","",'tabulka výsledků'!G43)</f>
        <v>0</v>
      </c>
      <c r="Z22" s="530" t="s">
        <v>21</v>
      </c>
      <c r="AA22" s="531">
        <f>IF('tabulka výsledků'!I43="","",'tabulka výsledků'!I43)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76"/>
  <sheetViews>
    <sheetView zoomScalePageLayoutView="0" workbookViewId="0" topLeftCell="A17">
      <selection activeCell="I41" sqref="I41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6" customHeight="1" thickBot="1"/>
    <row r="2" spans="2:9" ht="15" customHeight="1" thickTop="1">
      <c r="B2" s="606"/>
      <c r="C2" s="28"/>
      <c r="D2" s="29"/>
      <c r="E2" s="30"/>
      <c r="F2" s="29"/>
      <c r="G2" s="29"/>
      <c r="H2" s="29"/>
      <c r="I2" s="31"/>
    </row>
    <row r="3" spans="2:9" ht="12.75" customHeight="1">
      <c r="B3" s="607"/>
      <c r="C3" s="32"/>
      <c r="D3" s="33"/>
      <c r="E3" s="34"/>
      <c r="F3" s="33"/>
      <c r="G3" s="33"/>
      <c r="H3" s="33"/>
      <c r="I3" s="35"/>
    </row>
    <row r="4" spans="2:9" ht="12" customHeight="1">
      <c r="B4" s="607"/>
      <c r="C4" s="32"/>
      <c r="D4" s="33"/>
      <c r="E4" s="34"/>
      <c r="F4" s="33"/>
      <c r="G4" s="33"/>
      <c r="H4" s="33"/>
      <c r="I4" s="35"/>
    </row>
    <row r="5" spans="2:9" ht="15" customHeight="1">
      <c r="B5" s="607"/>
      <c r="C5" s="32"/>
      <c r="D5" s="33"/>
      <c r="E5" s="34"/>
      <c r="F5" s="33"/>
      <c r="G5" s="33"/>
      <c r="H5" s="33"/>
      <c r="I5" s="36"/>
    </row>
    <row r="6" spans="2:9" ht="9" customHeight="1" thickBot="1">
      <c r="B6" s="607"/>
      <c r="C6" s="32"/>
      <c r="D6" s="33"/>
      <c r="E6" s="34"/>
      <c r="F6" s="33"/>
      <c r="G6" s="33"/>
      <c r="H6" s="33"/>
      <c r="I6" s="36"/>
    </row>
    <row r="7" spans="2:9" ht="15.75" customHeight="1" thickBot="1" thickTop="1">
      <c r="B7" s="607"/>
      <c r="C7" s="337" t="s">
        <v>35</v>
      </c>
      <c r="D7" s="338" t="s">
        <v>36</v>
      </c>
      <c r="E7" s="339"/>
      <c r="F7" s="338" t="s">
        <v>37</v>
      </c>
      <c r="G7" s="611" t="s">
        <v>38</v>
      </c>
      <c r="H7" s="611"/>
      <c r="I7" s="612"/>
    </row>
    <row r="8" spans="2:9" ht="20.25" customHeight="1" thickTop="1">
      <c r="B8" s="608" t="s">
        <v>45</v>
      </c>
      <c r="C8" s="310" t="str">
        <f aca="true" t="shared" si="0" ref="C8:C43">$C$46</f>
        <v>prosince</v>
      </c>
      <c r="D8" s="284" t="str">
        <f>'1. liga'!T13</f>
        <v>Klimák Jan</v>
      </c>
      <c r="E8" s="271" t="s">
        <v>14</v>
      </c>
      <c r="F8" s="287" t="str">
        <f>'1. liga'!V13</f>
        <v>Ruman Milan</v>
      </c>
      <c r="G8" s="149">
        <v>3</v>
      </c>
      <c r="H8" s="276" t="s">
        <v>21</v>
      </c>
      <c r="I8" s="302">
        <v>1</v>
      </c>
    </row>
    <row r="9" spans="2:9" ht="20.25" customHeight="1">
      <c r="B9" s="609"/>
      <c r="C9" s="311" t="str">
        <f t="shared" si="0"/>
        <v>prosince</v>
      </c>
      <c r="D9" s="285" t="str">
        <f>'1. liga'!T14</f>
        <v>Saňák Adam</v>
      </c>
      <c r="E9" s="272" t="s">
        <v>14</v>
      </c>
      <c r="F9" s="288" t="str">
        <f>'1. liga'!V14</f>
        <v>Šiška Zdeněk</v>
      </c>
      <c r="G9" s="150" t="s">
        <v>65</v>
      </c>
      <c r="H9" s="277" t="s">
        <v>21</v>
      </c>
      <c r="I9" s="303">
        <v>3</v>
      </c>
    </row>
    <row r="10" spans="2:9" ht="20.25" customHeight="1">
      <c r="B10" s="609"/>
      <c r="C10" s="311" t="str">
        <f t="shared" si="0"/>
        <v>prosince</v>
      </c>
      <c r="D10" s="285" t="str">
        <f>'1. liga'!T15</f>
        <v>Ruman Milan</v>
      </c>
      <c r="E10" s="272" t="s">
        <v>14</v>
      </c>
      <c r="F10" s="288" t="str">
        <f>'1. liga'!V15</f>
        <v>Saňák Adam</v>
      </c>
      <c r="G10" s="150">
        <v>1</v>
      </c>
      <c r="H10" s="277" t="s">
        <v>21</v>
      </c>
      <c r="I10" s="303">
        <v>3</v>
      </c>
    </row>
    <row r="11" spans="2:9" ht="20.25" customHeight="1">
      <c r="B11" s="609"/>
      <c r="C11" s="311" t="str">
        <f t="shared" si="0"/>
        <v>prosince</v>
      </c>
      <c r="D11" s="285" t="str">
        <f>'1. liga'!T16</f>
        <v>Klimák Jan</v>
      </c>
      <c r="E11" s="272" t="s">
        <v>14</v>
      </c>
      <c r="F11" s="288" t="str">
        <f>'1. liga'!V16</f>
        <v>Saňák Adam</v>
      </c>
      <c r="G11" s="150">
        <v>3</v>
      </c>
      <c r="H11" s="277" t="s">
        <v>21</v>
      </c>
      <c r="I11" s="303" t="s">
        <v>65</v>
      </c>
    </row>
    <row r="12" spans="2:14" ht="20.25" customHeight="1">
      <c r="B12" s="609"/>
      <c r="C12" s="311" t="str">
        <f t="shared" si="0"/>
        <v>prosince</v>
      </c>
      <c r="D12" s="285" t="str">
        <f>'1. liga'!T17</f>
        <v>Ruman Milan</v>
      </c>
      <c r="E12" s="272" t="s">
        <v>14</v>
      </c>
      <c r="F12" s="288" t="str">
        <f>'1. liga'!V17</f>
        <v>Šiška Zdeněk</v>
      </c>
      <c r="G12" s="150">
        <v>3</v>
      </c>
      <c r="H12" s="277" t="s">
        <v>21</v>
      </c>
      <c r="I12" s="303">
        <v>0</v>
      </c>
      <c r="N12" s="37"/>
    </row>
    <row r="13" spans="2:9" ht="20.25" customHeight="1" thickBot="1">
      <c r="B13" s="610"/>
      <c r="C13" s="312" t="str">
        <f t="shared" si="0"/>
        <v>prosince</v>
      </c>
      <c r="D13" s="286" t="str">
        <f>'1. liga'!T18</f>
        <v>Šiška Zdeněk</v>
      </c>
      <c r="E13" s="273" t="s">
        <v>14</v>
      </c>
      <c r="F13" s="289" t="str">
        <f>'1. liga'!V18</f>
        <v>Klimák Jan</v>
      </c>
      <c r="G13" s="151">
        <v>3</v>
      </c>
      <c r="H13" s="278" t="s">
        <v>21</v>
      </c>
      <c r="I13" s="304">
        <v>0</v>
      </c>
    </row>
    <row r="14" spans="2:9" ht="20.25" customHeight="1" thickTop="1">
      <c r="B14" s="608" t="s">
        <v>46</v>
      </c>
      <c r="C14" s="313" t="str">
        <f t="shared" si="0"/>
        <v>prosince</v>
      </c>
      <c r="D14" s="364" t="str">
        <f>'2.liga'!V13</f>
        <v>Műnster Jaromír</v>
      </c>
      <c r="E14" s="282" t="s">
        <v>14</v>
      </c>
      <c r="F14" s="366" t="str">
        <f>'2.liga'!X13</f>
        <v>Konečný Dan</v>
      </c>
      <c r="G14" s="152">
        <v>3</v>
      </c>
      <c r="H14" s="279" t="s">
        <v>21</v>
      </c>
      <c r="I14" s="305">
        <v>1</v>
      </c>
    </row>
    <row r="15" spans="2:9" ht="20.25" customHeight="1">
      <c r="B15" s="609"/>
      <c r="C15" s="311" t="str">
        <f t="shared" si="0"/>
        <v>prosince</v>
      </c>
      <c r="D15" s="365" t="str">
        <f>'2.liga'!V14</f>
        <v>Maček Lukáš</v>
      </c>
      <c r="E15" s="274" t="s">
        <v>14</v>
      </c>
      <c r="F15" s="367" t="str">
        <f>'2.liga'!X14</f>
        <v>Koudela Vladimír</v>
      </c>
      <c r="G15" s="153">
        <v>3</v>
      </c>
      <c r="H15" s="277" t="s">
        <v>21</v>
      </c>
      <c r="I15" s="303" t="s">
        <v>65</v>
      </c>
    </row>
    <row r="16" spans="2:9" ht="20.25" customHeight="1">
      <c r="B16" s="609"/>
      <c r="C16" s="311" t="str">
        <f t="shared" si="0"/>
        <v>prosince</v>
      </c>
      <c r="D16" s="365" t="str">
        <f>'2.liga'!V15</f>
        <v>Matula Martin</v>
      </c>
      <c r="E16" s="274" t="s">
        <v>14</v>
      </c>
      <c r="F16" s="367" t="str">
        <f>'2.liga'!X15</f>
        <v>Műnster Jaromír</v>
      </c>
      <c r="G16" s="153">
        <v>0</v>
      </c>
      <c r="H16" s="277" t="s">
        <v>21</v>
      </c>
      <c r="I16" s="303">
        <v>3</v>
      </c>
    </row>
    <row r="17" spans="2:9" ht="20.25" customHeight="1">
      <c r="B17" s="609"/>
      <c r="C17" s="311" t="str">
        <f t="shared" si="0"/>
        <v>prosince</v>
      </c>
      <c r="D17" s="365" t="str">
        <f>'2.liga'!V16</f>
        <v>Konečný Dan</v>
      </c>
      <c r="E17" s="274" t="s">
        <v>14</v>
      </c>
      <c r="F17" s="367" t="str">
        <f>'2.liga'!X16</f>
        <v>Maček Lukáš</v>
      </c>
      <c r="G17" s="153">
        <v>0</v>
      </c>
      <c r="H17" s="277" t="s">
        <v>21</v>
      </c>
      <c r="I17" s="303">
        <v>3</v>
      </c>
    </row>
    <row r="18" spans="2:9" ht="20.25" customHeight="1">
      <c r="B18" s="609"/>
      <c r="C18" s="311" t="str">
        <f t="shared" si="0"/>
        <v>prosince</v>
      </c>
      <c r="D18" s="365" t="str">
        <f>'2.liga'!V17</f>
        <v>Koudela Vladimír</v>
      </c>
      <c r="E18" s="274" t="s">
        <v>14</v>
      </c>
      <c r="F18" s="367" t="str">
        <f>'2.liga'!X17</f>
        <v>Matula Martin</v>
      </c>
      <c r="G18" s="153" t="s">
        <v>65</v>
      </c>
      <c r="H18" s="277" t="s">
        <v>21</v>
      </c>
      <c r="I18" s="303">
        <v>3</v>
      </c>
    </row>
    <row r="19" spans="2:9" ht="20.25" customHeight="1">
      <c r="B19" s="609"/>
      <c r="C19" s="311" t="str">
        <f t="shared" si="0"/>
        <v>prosince</v>
      </c>
      <c r="D19" s="365" t="str">
        <f>'2.liga'!V18</f>
        <v>Műnster Jaromír</v>
      </c>
      <c r="E19" s="274" t="s">
        <v>14</v>
      </c>
      <c r="F19" s="367" t="str">
        <f>'2.liga'!X18</f>
        <v>Maček Lukáš</v>
      </c>
      <c r="G19" s="153">
        <v>3</v>
      </c>
      <c r="H19" s="277" t="s">
        <v>21</v>
      </c>
      <c r="I19" s="303">
        <v>1</v>
      </c>
    </row>
    <row r="20" spans="2:9" ht="20.25" customHeight="1">
      <c r="B20" s="609"/>
      <c r="C20" s="311" t="str">
        <f t="shared" si="0"/>
        <v>prosince</v>
      </c>
      <c r="D20" s="365" t="str">
        <f>'2.liga'!V19</f>
        <v>Konečný Dan</v>
      </c>
      <c r="E20" s="274" t="s">
        <v>14</v>
      </c>
      <c r="F20" s="367" t="str">
        <f>'2.liga'!X19</f>
        <v>Koudela Vladimír</v>
      </c>
      <c r="G20" s="153">
        <v>3</v>
      </c>
      <c r="H20" s="277" t="s">
        <v>21</v>
      </c>
      <c r="I20" s="303" t="s">
        <v>65</v>
      </c>
    </row>
    <row r="21" spans="2:9" ht="20.25" customHeight="1">
      <c r="B21" s="609"/>
      <c r="C21" s="311" t="str">
        <f t="shared" si="0"/>
        <v>prosince</v>
      </c>
      <c r="D21" s="365" t="str">
        <f>'2.liga'!V20</f>
        <v>Maček Lukáš</v>
      </c>
      <c r="E21" s="274" t="s">
        <v>14</v>
      </c>
      <c r="F21" s="367" t="str">
        <f>'2.liga'!X20</f>
        <v>Matula Martin</v>
      </c>
      <c r="G21" s="153">
        <v>3</v>
      </c>
      <c r="H21" s="277" t="s">
        <v>21</v>
      </c>
      <c r="I21" s="303" t="s">
        <v>65</v>
      </c>
    </row>
    <row r="22" spans="2:9" ht="20.25" customHeight="1">
      <c r="B22" s="609"/>
      <c r="C22" s="311" t="str">
        <f t="shared" si="0"/>
        <v>prosince</v>
      </c>
      <c r="D22" s="365" t="str">
        <f>'2.liga'!V21</f>
        <v>Koudela Vladimír</v>
      </c>
      <c r="E22" s="274" t="s">
        <v>14</v>
      </c>
      <c r="F22" s="367" t="str">
        <f>'2.liga'!X21</f>
        <v>Műnster Jaromír</v>
      </c>
      <c r="G22" s="153" t="s">
        <v>65</v>
      </c>
      <c r="H22" s="277" t="s">
        <v>21</v>
      </c>
      <c r="I22" s="303">
        <v>3</v>
      </c>
    </row>
    <row r="23" spans="2:9" ht="20.25" customHeight="1" thickBot="1">
      <c r="B23" s="610"/>
      <c r="C23" s="312" t="str">
        <f t="shared" si="0"/>
        <v>prosince</v>
      </c>
      <c r="D23" s="292" t="str">
        <f>'2.liga'!V22</f>
        <v>Matula Martin</v>
      </c>
      <c r="E23" s="275" t="s">
        <v>14</v>
      </c>
      <c r="F23" s="289" t="str">
        <f>'2.liga'!X22</f>
        <v>Konečný Dan</v>
      </c>
      <c r="G23" s="154">
        <v>0</v>
      </c>
      <c r="H23" s="280" t="s">
        <v>21</v>
      </c>
      <c r="I23" s="304">
        <v>3</v>
      </c>
    </row>
    <row r="24" spans="2:9" ht="20.25" customHeight="1" thickTop="1">
      <c r="B24" s="609" t="s">
        <v>47</v>
      </c>
      <c r="C24" s="313" t="str">
        <f t="shared" si="0"/>
        <v>prosince</v>
      </c>
      <c r="D24" s="293" t="str">
        <f>'3.liga'!V13</f>
        <v>Štefaník Drahoslav</v>
      </c>
      <c r="E24" s="274" t="s">
        <v>14</v>
      </c>
      <c r="F24" s="294" t="str">
        <f>'3.liga'!X13</f>
        <v>Šmotek Kamil</v>
      </c>
      <c r="G24" s="155">
        <v>1</v>
      </c>
      <c r="H24" s="281" t="s">
        <v>21</v>
      </c>
      <c r="I24" s="306">
        <v>3</v>
      </c>
    </row>
    <row r="25" spans="2:9" ht="20.25" customHeight="1">
      <c r="B25" s="609"/>
      <c r="C25" s="311" t="str">
        <f t="shared" si="0"/>
        <v>prosince</v>
      </c>
      <c r="D25" s="290" t="str">
        <f>'3.liga'!V14</f>
        <v>Štefaník Lukáš</v>
      </c>
      <c r="E25" s="274" t="s">
        <v>14</v>
      </c>
      <c r="F25" s="294" t="str">
        <f>'3.liga'!X14</f>
        <v>Masař Jakub</v>
      </c>
      <c r="G25" s="156">
        <v>2</v>
      </c>
      <c r="H25" s="277" t="s">
        <v>21</v>
      </c>
      <c r="I25" s="307">
        <v>3</v>
      </c>
    </row>
    <row r="26" spans="2:9" ht="20.25" customHeight="1">
      <c r="B26" s="609"/>
      <c r="C26" s="311" t="str">
        <f t="shared" si="0"/>
        <v>prosince</v>
      </c>
      <c r="D26" s="290" t="str">
        <f>'3.liga'!V15</f>
        <v>Soška Salvátor</v>
      </c>
      <c r="E26" s="283" t="s">
        <v>14</v>
      </c>
      <c r="F26" s="294" t="str">
        <f>'3.liga'!X15</f>
        <v>Štefaník Drahoslav</v>
      </c>
      <c r="G26" s="157">
        <v>0</v>
      </c>
      <c r="H26" s="277" t="s">
        <v>21</v>
      </c>
      <c r="I26" s="308">
        <v>3</v>
      </c>
    </row>
    <row r="27" spans="2:9" ht="20.25" customHeight="1">
      <c r="B27" s="609"/>
      <c r="C27" s="311" t="str">
        <f t="shared" si="0"/>
        <v>prosince</v>
      </c>
      <c r="D27" s="290" t="str">
        <f>'3.liga'!V16</f>
        <v>Šmotek Kamil</v>
      </c>
      <c r="E27" s="274" t="s">
        <v>14</v>
      </c>
      <c r="F27" s="294" t="str">
        <f>'3.liga'!X16</f>
        <v>Štefaník Lukáš</v>
      </c>
      <c r="G27" s="157">
        <v>3</v>
      </c>
      <c r="H27" s="277" t="s">
        <v>21</v>
      </c>
      <c r="I27" s="308">
        <v>0</v>
      </c>
    </row>
    <row r="28" spans="2:9" ht="20.25" customHeight="1">
      <c r="B28" s="609"/>
      <c r="C28" s="311" t="str">
        <f t="shared" si="0"/>
        <v>prosince</v>
      </c>
      <c r="D28" s="290" t="str">
        <f>'3.liga'!V17</f>
        <v>Masař Jakub</v>
      </c>
      <c r="E28" s="274" t="s">
        <v>14</v>
      </c>
      <c r="F28" s="294" t="str">
        <f>'3.liga'!X17</f>
        <v>Soška Salvátor</v>
      </c>
      <c r="G28" s="541">
        <v>3</v>
      </c>
      <c r="H28" s="542" t="s">
        <v>21</v>
      </c>
      <c r="I28" s="543" t="s">
        <v>65</v>
      </c>
    </row>
    <row r="29" spans="2:9" ht="20.25" customHeight="1">
      <c r="B29" s="609"/>
      <c r="C29" s="311" t="str">
        <f t="shared" si="0"/>
        <v>prosince</v>
      </c>
      <c r="D29" s="290" t="str">
        <f>'3.liga'!V18</f>
        <v>Štefaník Drahoslav</v>
      </c>
      <c r="E29" s="274" t="s">
        <v>14</v>
      </c>
      <c r="F29" s="294" t="str">
        <f>'3.liga'!X18</f>
        <v>Štefaník Lukáš</v>
      </c>
      <c r="G29" s="541">
        <v>3</v>
      </c>
      <c r="H29" s="542" t="s">
        <v>21</v>
      </c>
      <c r="I29" s="543">
        <v>0</v>
      </c>
    </row>
    <row r="30" spans="2:9" ht="20.25" customHeight="1">
      <c r="B30" s="609"/>
      <c r="C30" s="311" t="str">
        <f t="shared" si="0"/>
        <v>prosince</v>
      </c>
      <c r="D30" s="290" t="str">
        <f>'3.liga'!V19</f>
        <v>Šmotek Kamil</v>
      </c>
      <c r="E30" s="274" t="s">
        <v>14</v>
      </c>
      <c r="F30" s="294" t="str">
        <f>'3.liga'!X19</f>
        <v>Masař Jakub</v>
      </c>
      <c r="G30" s="147">
        <v>1</v>
      </c>
      <c r="H30" s="277" t="s">
        <v>21</v>
      </c>
      <c r="I30" s="303">
        <v>3</v>
      </c>
    </row>
    <row r="31" spans="2:9" ht="20.25" customHeight="1">
      <c r="B31" s="609"/>
      <c r="C31" s="311" t="str">
        <f t="shared" si="0"/>
        <v>prosince</v>
      </c>
      <c r="D31" s="290" t="str">
        <f>'3.liga'!V20</f>
        <v>Štefaník Lukáš</v>
      </c>
      <c r="E31" s="274" t="s">
        <v>14</v>
      </c>
      <c r="F31" s="294" t="str">
        <f>'3.liga'!X20</f>
        <v>Soška Salvátor</v>
      </c>
      <c r="G31" s="541">
        <v>3</v>
      </c>
      <c r="H31" s="542" t="s">
        <v>21</v>
      </c>
      <c r="I31" s="543" t="s">
        <v>65</v>
      </c>
    </row>
    <row r="32" spans="2:9" ht="20.25" customHeight="1">
      <c r="B32" s="609"/>
      <c r="C32" s="311" t="str">
        <f t="shared" si="0"/>
        <v>prosince</v>
      </c>
      <c r="D32" s="290" t="str">
        <f>'3.liga'!V21</f>
        <v>Masař Jakub</v>
      </c>
      <c r="E32" s="274" t="s">
        <v>14</v>
      </c>
      <c r="F32" s="294" t="str">
        <f>'3.liga'!X21</f>
        <v>Štefaník Drahoslav</v>
      </c>
      <c r="G32" s="147">
        <v>3</v>
      </c>
      <c r="H32" s="277" t="s">
        <v>21</v>
      </c>
      <c r="I32" s="303">
        <v>2</v>
      </c>
    </row>
    <row r="33" spans="2:9" ht="20.25" customHeight="1" thickBot="1">
      <c r="B33" s="609"/>
      <c r="C33" s="312" t="str">
        <f t="shared" si="0"/>
        <v>prosince</v>
      </c>
      <c r="D33" s="291" t="str">
        <f>'3.liga'!V22</f>
        <v>Soška Salvátor</v>
      </c>
      <c r="E33" s="275" t="s">
        <v>14</v>
      </c>
      <c r="F33" s="295" t="str">
        <f>'3.liga'!X22</f>
        <v>Šmotek Kamil</v>
      </c>
      <c r="G33" s="148">
        <v>0</v>
      </c>
      <c r="H33" s="280" t="s">
        <v>21</v>
      </c>
      <c r="I33" s="304">
        <v>3</v>
      </c>
    </row>
    <row r="34" spans="2:9" ht="20.25" customHeight="1" thickTop="1">
      <c r="B34" s="608" t="s">
        <v>48</v>
      </c>
      <c r="C34" s="313" t="str">
        <f t="shared" si="0"/>
        <v>prosince</v>
      </c>
      <c r="D34" s="290" t="str">
        <f>'4.liga'!V13</f>
        <v>Julínek Tomáš</v>
      </c>
      <c r="E34" s="274" t="s">
        <v>14</v>
      </c>
      <c r="F34" s="294" t="str">
        <f>'4.liga'!X13</f>
        <v>Hrnčiřík Pavel</v>
      </c>
      <c r="G34" s="155">
        <v>3</v>
      </c>
      <c r="H34" s="279" t="s">
        <v>21</v>
      </c>
      <c r="I34" s="306">
        <v>0</v>
      </c>
    </row>
    <row r="35" spans="2:9" ht="20.25" customHeight="1">
      <c r="B35" s="609"/>
      <c r="C35" s="311" t="str">
        <f t="shared" si="0"/>
        <v>prosince</v>
      </c>
      <c r="D35" s="293" t="str">
        <f>'4.liga'!V14</f>
        <v>Máša Luděk</v>
      </c>
      <c r="E35" s="274" t="s">
        <v>14</v>
      </c>
      <c r="F35" s="297" t="str">
        <f>'4.liga'!X14</f>
        <v>Pinďák Pavel</v>
      </c>
      <c r="G35" s="155" t="s">
        <v>65</v>
      </c>
      <c r="H35" s="277" t="s">
        <v>21</v>
      </c>
      <c r="I35" s="306" t="s">
        <v>65</v>
      </c>
    </row>
    <row r="36" spans="2:9" ht="20.25" customHeight="1">
      <c r="B36" s="609"/>
      <c r="C36" s="311" t="str">
        <f t="shared" si="0"/>
        <v>prosince</v>
      </c>
      <c r="D36" s="293" t="str">
        <f>'4.liga'!V15</f>
        <v>Ptáček Ivan</v>
      </c>
      <c r="E36" s="274" t="s">
        <v>14</v>
      </c>
      <c r="F36" s="297" t="str">
        <f>'4.liga'!X15</f>
        <v>Julínek Tomáš</v>
      </c>
      <c r="G36" s="155">
        <v>0</v>
      </c>
      <c r="H36" s="277" t="s">
        <v>21</v>
      </c>
      <c r="I36" s="306">
        <v>3</v>
      </c>
    </row>
    <row r="37" spans="2:9" ht="20.25" customHeight="1">
      <c r="B37" s="609"/>
      <c r="C37" s="311" t="str">
        <f t="shared" si="0"/>
        <v>prosince</v>
      </c>
      <c r="D37" s="293" t="str">
        <f>'4.liga'!V16</f>
        <v>Hrnčiřík Pavel</v>
      </c>
      <c r="E37" s="274" t="s">
        <v>14</v>
      </c>
      <c r="F37" s="297" t="str">
        <f>'4.liga'!X16</f>
        <v>Máša Luděk</v>
      </c>
      <c r="G37" s="155">
        <v>3</v>
      </c>
      <c r="H37" s="277" t="s">
        <v>21</v>
      </c>
      <c r="I37" s="306">
        <v>0</v>
      </c>
    </row>
    <row r="38" spans="2:9" ht="20.25" customHeight="1">
      <c r="B38" s="609"/>
      <c r="C38" s="311" t="str">
        <f t="shared" si="0"/>
        <v>prosince</v>
      </c>
      <c r="D38" s="293" t="str">
        <f>'4.liga'!V17</f>
        <v>Pinďák Pavel</v>
      </c>
      <c r="E38" s="274" t="s">
        <v>14</v>
      </c>
      <c r="F38" s="297" t="str">
        <f>'4.liga'!X17</f>
        <v>Ptáček Ivan</v>
      </c>
      <c r="G38" s="153">
        <v>3</v>
      </c>
      <c r="H38" s="277" t="s">
        <v>21</v>
      </c>
      <c r="I38" s="303">
        <v>1</v>
      </c>
    </row>
    <row r="39" spans="2:9" ht="20.25" customHeight="1">
      <c r="B39" s="609"/>
      <c r="C39" s="311" t="str">
        <f t="shared" si="0"/>
        <v>prosince</v>
      </c>
      <c r="D39" s="293" t="str">
        <f>'4.liga'!V18</f>
        <v>Julínek Tomáš</v>
      </c>
      <c r="E39" s="274" t="s">
        <v>14</v>
      </c>
      <c r="F39" s="297" t="str">
        <f>'4.liga'!X18</f>
        <v>Máša Luděk</v>
      </c>
      <c r="G39" s="155">
        <v>3</v>
      </c>
      <c r="H39" s="277" t="s">
        <v>21</v>
      </c>
      <c r="I39" s="306">
        <v>0</v>
      </c>
    </row>
    <row r="40" spans="2:9" ht="20.25" customHeight="1">
      <c r="B40" s="609"/>
      <c r="C40" s="311" t="str">
        <f t="shared" si="0"/>
        <v>prosince</v>
      </c>
      <c r="D40" s="293" t="str">
        <f>'4.liga'!V19</f>
        <v>Hrnčiřík Pavel</v>
      </c>
      <c r="E40" s="283"/>
      <c r="F40" s="297" t="str">
        <f>'4.liga'!X19</f>
        <v>Pinďák Pavel</v>
      </c>
      <c r="G40" s="157">
        <v>3</v>
      </c>
      <c r="H40" s="277" t="s">
        <v>21</v>
      </c>
      <c r="I40" s="308">
        <v>1</v>
      </c>
    </row>
    <row r="41" spans="2:9" ht="20.25" customHeight="1">
      <c r="B41" s="609"/>
      <c r="C41" s="311" t="str">
        <f t="shared" si="0"/>
        <v>prosince</v>
      </c>
      <c r="D41" s="293" t="str">
        <f>'4.liga'!V20</f>
        <v>Máša Luděk</v>
      </c>
      <c r="E41" s="283"/>
      <c r="F41" s="297" t="str">
        <f>'4.liga'!X20</f>
        <v>Ptáček Ivan</v>
      </c>
      <c r="G41" s="157" t="s">
        <v>65</v>
      </c>
      <c r="H41" s="277" t="s">
        <v>21</v>
      </c>
      <c r="I41" s="308" t="s">
        <v>65</v>
      </c>
    </row>
    <row r="42" spans="2:9" ht="20.25" customHeight="1">
      <c r="B42" s="609"/>
      <c r="C42" s="311" t="str">
        <f t="shared" si="0"/>
        <v>prosince</v>
      </c>
      <c r="D42" s="293" t="str">
        <f>'4.liga'!V21</f>
        <v>Pinďák Pavel</v>
      </c>
      <c r="E42" s="283"/>
      <c r="F42" s="297" t="str">
        <f>'4.liga'!X21</f>
        <v>Julínek Tomáš</v>
      </c>
      <c r="G42" s="157" t="s">
        <v>65</v>
      </c>
      <c r="H42" s="277" t="s">
        <v>21</v>
      </c>
      <c r="I42" s="308">
        <v>3</v>
      </c>
    </row>
    <row r="43" spans="2:9" ht="20.25" customHeight="1" thickBot="1">
      <c r="B43" s="610"/>
      <c r="C43" s="312" t="str">
        <f t="shared" si="0"/>
        <v>prosince</v>
      </c>
      <c r="D43" s="292" t="str">
        <f>'4.liga'!V22</f>
        <v>Ptáček Ivan</v>
      </c>
      <c r="E43" s="275"/>
      <c r="F43" s="296" t="str">
        <f>'4.liga'!X22</f>
        <v>Hrnčiřík Pavel</v>
      </c>
      <c r="G43" s="148">
        <v>0</v>
      </c>
      <c r="H43" s="280" t="s">
        <v>21</v>
      </c>
      <c r="I43" s="304">
        <v>3</v>
      </c>
    </row>
    <row r="44" spans="2:13" s="37" customFormat="1" ht="19.5" customHeight="1" thickTop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09" t="s">
        <v>64</v>
      </c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2:13" s="37" customFormat="1" ht="19.5" customHeight="1">
      <c r="B251" s="63"/>
      <c r="C251" s="33"/>
      <c r="D251" s="33"/>
      <c r="E251" s="34"/>
      <c r="F251" s="33"/>
      <c r="G251" s="33"/>
      <c r="H251" s="33"/>
      <c r="I251" s="33"/>
      <c r="K251" s="38"/>
      <c r="M251"/>
    </row>
    <row r="252" spans="2:13" s="37" customFormat="1" ht="19.5" customHeight="1">
      <c r="B252" s="63"/>
      <c r="C252" s="33"/>
      <c r="D252" s="33"/>
      <c r="E252" s="34"/>
      <c r="F252" s="33"/>
      <c r="G252" s="33"/>
      <c r="H252" s="33"/>
      <c r="I252" s="33"/>
      <c r="K252" s="38"/>
      <c r="M252"/>
    </row>
    <row r="253" spans="2:13" s="37" customFormat="1" ht="19.5" customHeight="1">
      <c r="B253" s="63"/>
      <c r="C253" s="33"/>
      <c r="D253" s="33"/>
      <c r="E253" s="34"/>
      <c r="F253" s="33"/>
      <c r="G253" s="33"/>
      <c r="H253" s="33"/>
      <c r="I253" s="33"/>
      <c r="K253" s="38"/>
      <c r="M253"/>
    </row>
    <row r="254" spans="2:13" s="37" customFormat="1" ht="19.5" customHeight="1">
      <c r="B254" s="63"/>
      <c r="C254" s="33"/>
      <c r="D254" s="33"/>
      <c r="E254" s="34"/>
      <c r="F254" s="33"/>
      <c r="G254" s="33"/>
      <c r="H254" s="33"/>
      <c r="I254" s="33"/>
      <c r="K254" s="38"/>
      <c r="M254"/>
    </row>
    <row r="255" spans="2:13" s="37" customFormat="1" ht="19.5" customHeight="1">
      <c r="B255" s="63"/>
      <c r="C255" s="33"/>
      <c r="D255" s="33"/>
      <c r="E255" s="34"/>
      <c r="F255" s="33"/>
      <c r="G255" s="33"/>
      <c r="H255" s="33"/>
      <c r="I255" s="33"/>
      <c r="K255" s="38"/>
      <c r="M255"/>
    </row>
    <row r="256" spans="2:13" s="37" customFormat="1" ht="19.5" customHeight="1">
      <c r="B256" s="63"/>
      <c r="C256" s="33"/>
      <c r="D256" s="33"/>
      <c r="E256" s="34"/>
      <c r="F256" s="33"/>
      <c r="G256" s="33"/>
      <c r="H256" s="33"/>
      <c r="I256" s="33"/>
      <c r="K256" s="38"/>
      <c r="M256"/>
    </row>
    <row r="257" spans="2:13" s="37" customFormat="1" ht="19.5" customHeight="1">
      <c r="B257" s="63"/>
      <c r="C257" s="33"/>
      <c r="D257" s="33"/>
      <c r="E257" s="34"/>
      <c r="F257" s="33"/>
      <c r="G257" s="33"/>
      <c r="H257" s="33"/>
      <c r="I257" s="33"/>
      <c r="K257" s="38"/>
      <c r="M257"/>
    </row>
    <row r="258" spans="2:13" s="37" customFormat="1" ht="19.5" customHeight="1">
      <c r="B258" s="63"/>
      <c r="C258" s="33"/>
      <c r="D258" s="33"/>
      <c r="E258" s="34"/>
      <c r="F258" s="33"/>
      <c r="G258" s="33"/>
      <c r="H258" s="33"/>
      <c r="I258" s="33"/>
      <c r="K258" s="38"/>
      <c r="M258"/>
    </row>
    <row r="259" spans="1:109" s="142" customFormat="1" ht="19.5" customHeight="1" thickBot="1">
      <c r="A259" s="37"/>
      <c r="B259" s="63"/>
      <c r="C259" s="33"/>
      <c r="D259" s="33"/>
      <c r="E259" s="34"/>
      <c r="F259" s="33"/>
      <c r="G259" s="33"/>
      <c r="H259" s="33"/>
      <c r="I259" s="33"/>
      <c r="J259" s="37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</row>
    <row r="260" spans="2:9" ht="19.5" customHeight="1" thickTop="1">
      <c r="B260" s="63"/>
      <c r="C260" s="33"/>
      <c r="D260" s="33"/>
      <c r="E260" s="34"/>
      <c r="F260" s="33"/>
      <c r="G260" s="33"/>
      <c r="H260" s="33"/>
      <c r="I260" s="33"/>
    </row>
    <row r="261" spans="2:9" ht="19.5" customHeight="1">
      <c r="B261" s="63"/>
      <c r="C261" s="33"/>
      <c r="D261" s="33"/>
      <c r="E261" s="34"/>
      <c r="F261" s="33"/>
      <c r="G261" s="33"/>
      <c r="H261" s="33"/>
      <c r="I261" s="33"/>
    </row>
    <row r="262" spans="2:9" ht="19.5" customHeight="1">
      <c r="B262" s="63"/>
      <c r="C262" s="33"/>
      <c r="D262" s="33"/>
      <c r="E262" s="34"/>
      <c r="F262" s="33"/>
      <c r="G262" s="33"/>
      <c r="H262" s="33"/>
      <c r="I262" s="33"/>
    </row>
    <row r="263" spans="3:9" ht="54.75" customHeight="1">
      <c r="C263" s="37"/>
      <c r="D263" s="37"/>
      <c r="E263" s="38"/>
      <c r="F263" s="37"/>
      <c r="G263" s="37"/>
      <c r="H263" s="37"/>
      <c r="I263" s="37"/>
    </row>
    <row r="264" spans="3:9" ht="23.25" customHeight="1" thickBot="1">
      <c r="C264" s="37"/>
      <c r="D264" s="37"/>
      <c r="E264" s="38"/>
      <c r="F264" s="37"/>
      <c r="G264" s="37"/>
      <c r="H264" s="37"/>
      <c r="I264" s="37"/>
    </row>
    <row r="265" spans="3:9" ht="14.25" customHeight="1" thickTop="1">
      <c r="C265" s="28"/>
      <c r="D265" s="29"/>
      <c r="E265" s="30"/>
      <c r="F265" s="29"/>
      <c r="G265" s="29"/>
      <c r="H265" s="29"/>
      <c r="I265" s="31"/>
    </row>
    <row r="266" spans="3:9" ht="14.25" customHeight="1">
      <c r="C266" s="32"/>
      <c r="D266" s="33"/>
      <c r="E266" s="34"/>
      <c r="F266" s="33"/>
      <c r="G266" s="33"/>
      <c r="H266" s="33"/>
      <c r="I266" s="35"/>
    </row>
    <row r="267" spans="3:9" ht="14.25" customHeight="1">
      <c r="C267" s="32"/>
      <c r="D267" s="33"/>
      <c r="E267" s="34"/>
      <c r="F267" s="33"/>
      <c r="G267" s="33"/>
      <c r="H267" s="33"/>
      <c r="I267" s="35"/>
    </row>
    <row r="268" spans="3:9" ht="14.25" customHeight="1">
      <c r="C268" s="32"/>
      <c r="D268" s="33"/>
      <c r="E268" s="34"/>
      <c r="F268" s="33"/>
      <c r="G268" s="33"/>
      <c r="H268" s="33"/>
      <c r="I268" s="36"/>
    </row>
    <row r="269" spans="3:9" ht="14.25" customHeight="1">
      <c r="C269" s="32"/>
      <c r="D269" s="33"/>
      <c r="E269" s="34"/>
      <c r="F269" s="33"/>
      <c r="G269" s="33"/>
      <c r="H269" s="33"/>
      <c r="I269" s="36"/>
    </row>
    <row r="270" spans="3:9" ht="14.25" customHeight="1" thickBot="1">
      <c r="C270" s="39"/>
      <c r="D270" s="40"/>
      <c r="E270" s="41"/>
      <c r="F270" s="40"/>
      <c r="G270" s="40"/>
      <c r="H270" s="40"/>
      <c r="I270" s="42"/>
    </row>
    <row r="271" spans="3:9" ht="25.5" customHeight="1" thickBot="1" thickTop="1">
      <c r="C271" s="43" t="s">
        <v>35</v>
      </c>
      <c r="D271" s="43" t="s">
        <v>36</v>
      </c>
      <c r="E271" s="44"/>
      <c r="F271" s="43" t="s">
        <v>37</v>
      </c>
      <c r="G271" s="43"/>
      <c r="H271" s="43"/>
      <c r="I271" s="43" t="s">
        <v>38</v>
      </c>
    </row>
    <row r="272" spans="3:9" ht="22.5" customHeight="1" thickTop="1">
      <c r="C272" s="45"/>
      <c r="D272" s="46"/>
      <c r="E272" s="47" t="s">
        <v>14</v>
      </c>
      <c r="F272" s="48"/>
      <c r="G272" s="48"/>
      <c r="H272" s="48"/>
      <c r="I272" s="45"/>
    </row>
    <row r="273" spans="3:9" ht="22.5" customHeight="1">
      <c r="C273" s="45"/>
      <c r="D273" s="46"/>
      <c r="E273" s="47"/>
      <c r="F273" s="48"/>
      <c r="G273" s="48"/>
      <c r="H273" s="48"/>
      <c r="I273" s="45"/>
    </row>
    <row r="274" spans="3:9" ht="22.5" customHeight="1">
      <c r="C274" s="45"/>
      <c r="D274" s="46"/>
      <c r="E274" s="47"/>
      <c r="F274" s="48"/>
      <c r="G274" s="48"/>
      <c r="H274" s="48"/>
      <c r="I274" s="45"/>
    </row>
    <row r="275" spans="3:9" ht="22.5" customHeight="1">
      <c r="C275" s="45"/>
      <c r="D275" s="46"/>
      <c r="E275" s="47"/>
      <c r="F275" s="48"/>
      <c r="G275" s="48"/>
      <c r="H275" s="48"/>
      <c r="I275" s="45"/>
    </row>
    <row r="276" spans="3:9" ht="22.5" customHeight="1">
      <c r="C276" s="49"/>
      <c r="D276" s="50"/>
      <c r="E276" s="51" t="s">
        <v>14</v>
      </c>
      <c r="F276" s="52"/>
      <c r="G276" s="52"/>
      <c r="H276" s="52"/>
      <c r="I276" s="49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3"/>
      <c r="D279" s="54"/>
      <c r="E279" s="55" t="s">
        <v>14</v>
      </c>
      <c r="F279" s="56"/>
      <c r="G279" s="56"/>
      <c r="H279" s="56"/>
      <c r="I279" s="53"/>
    </row>
    <row r="280" spans="3:9" ht="22.5" customHeight="1">
      <c r="C280" s="53"/>
      <c r="D280" s="54"/>
      <c r="E280" s="55" t="s">
        <v>14</v>
      </c>
      <c r="F280" s="56"/>
      <c r="G280" s="56"/>
      <c r="H280" s="56"/>
      <c r="I280" s="53"/>
    </row>
    <row r="281" spans="3:9" ht="22.5" customHeight="1">
      <c r="C281" s="53"/>
      <c r="D281" s="54"/>
      <c r="E281" s="55" t="s">
        <v>14</v>
      </c>
      <c r="F281" s="56"/>
      <c r="G281" s="56"/>
      <c r="H281" s="56"/>
      <c r="I281" s="53"/>
    </row>
    <row r="282" spans="3:9" ht="22.5" customHeight="1">
      <c r="C282" s="53"/>
      <c r="D282" s="54"/>
      <c r="E282" s="55" t="s">
        <v>14</v>
      </c>
      <c r="F282" s="56"/>
      <c r="G282" s="56"/>
      <c r="H282" s="56"/>
      <c r="I282" s="53"/>
    </row>
    <row r="283" spans="3:9" ht="22.5" customHeight="1">
      <c r="C283" s="53"/>
      <c r="D283" s="54"/>
      <c r="E283" s="55" t="s">
        <v>14</v>
      </c>
      <c r="F283" s="56"/>
      <c r="G283" s="56"/>
      <c r="H283" s="56"/>
      <c r="I283" s="53"/>
    </row>
    <row r="284" spans="3:9" ht="22.5" customHeight="1">
      <c r="C284" s="53"/>
      <c r="D284" s="54"/>
      <c r="E284" s="55" t="s">
        <v>14</v>
      </c>
      <c r="F284" s="56"/>
      <c r="G284" s="56"/>
      <c r="H284" s="56"/>
      <c r="I284" s="53"/>
    </row>
    <row r="285" spans="3:9" ht="22.5" customHeight="1">
      <c r="C285" s="53"/>
      <c r="D285" s="54"/>
      <c r="E285" s="55" t="s">
        <v>14</v>
      </c>
      <c r="F285" s="56"/>
      <c r="G285" s="56"/>
      <c r="H285" s="56"/>
      <c r="I285" s="53"/>
    </row>
    <row r="286" spans="3:9" ht="22.5" customHeight="1">
      <c r="C286" s="53"/>
      <c r="D286" s="54"/>
      <c r="E286" s="55" t="s">
        <v>14</v>
      </c>
      <c r="F286" s="56"/>
      <c r="G286" s="56"/>
      <c r="H286" s="56"/>
      <c r="I286" s="53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2.5" customHeight="1">
      <c r="C289" s="57"/>
      <c r="D289" s="58"/>
      <c r="E289" s="59" t="s">
        <v>14</v>
      </c>
      <c r="F289" s="60"/>
      <c r="G289" s="60"/>
      <c r="H289" s="60"/>
      <c r="I289" s="57"/>
    </row>
    <row r="290" spans="3:9" ht="22.5" customHeight="1">
      <c r="C290" s="57"/>
      <c r="D290" s="58"/>
      <c r="E290" s="59" t="s">
        <v>14</v>
      </c>
      <c r="F290" s="60"/>
      <c r="G290" s="60"/>
      <c r="H290" s="60"/>
      <c r="I290" s="57"/>
    </row>
    <row r="291" spans="3:9" ht="22.5" customHeight="1">
      <c r="C291" s="57"/>
      <c r="D291" s="58"/>
      <c r="E291" s="59" t="s">
        <v>14</v>
      </c>
      <c r="F291" s="60"/>
      <c r="G291" s="60"/>
      <c r="H291" s="60"/>
      <c r="I291" s="57"/>
    </row>
    <row r="292" spans="3:9" ht="22.5" customHeight="1">
      <c r="C292" s="57"/>
      <c r="D292" s="58"/>
      <c r="E292" s="59" t="s">
        <v>14</v>
      </c>
      <c r="F292" s="60"/>
      <c r="G292" s="60"/>
      <c r="H292" s="60"/>
      <c r="I292" s="57"/>
    </row>
    <row r="293" spans="3:9" ht="22.5" customHeight="1">
      <c r="C293" s="57"/>
      <c r="D293" s="58"/>
      <c r="E293" s="59" t="s">
        <v>14</v>
      </c>
      <c r="F293" s="60"/>
      <c r="G293" s="60"/>
      <c r="H293" s="60"/>
      <c r="I293" s="57"/>
    </row>
    <row r="294" spans="3:9" ht="22.5" customHeight="1">
      <c r="C294" s="57"/>
      <c r="D294" s="58"/>
      <c r="E294" s="59" t="s">
        <v>14</v>
      </c>
      <c r="F294" s="60"/>
      <c r="G294" s="60"/>
      <c r="H294" s="60"/>
      <c r="I294" s="57"/>
    </row>
    <row r="295" spans="3:9" ht="22.5" customHeight="1">
      <c r="C295" s="57"/>
      <c r="D295" s="58"/>
      <c r="E295" s="59" t="s">
        <v>14</v>
      </c>
      <c r="F295" s="60"/>
      <c r="G295" s="60"/>
      <c r="H295" s="60"/>
      <c r="I295" s="57"/>
    </row>
    <row r="296" spans="3:9" ht="22.5" customHeight="1">
      <c r="C296" s="57"/>
      <c r="D296" s="58"/>
      <c r="E296" s="59" t="s">
        <v>14</v>
      </c>
      <c r="F296" s="60"/>
      <c r="G296" s="60"/>
      <c r="H296" s="60"/>
      <c r="I296" s="57"/>
    </row>
    <row r="297" spans="3:9" ht="25.5" customHeight="1">
      <c r="C297" s="37"/>
      <c r="D297" s="37"/>
      <c r="E297" s="38"/>
      <c r="F297" s="37"/>
      <c r="G297" s="37"/>
      <c r="H297" s="37"/>
      <c r="I297" s="37"/>
    </row>
    <row r="298" spans="3:9" ht="25.5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3:9" ht="24" customHeight="1">
      <c r="C318" s="37"/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3:9" ht="24" customHeight="1"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3:9" ht="24" customHeight="1"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2:9" ht="24" customHeight="1">
      <c r="B326" s="62" t="s">
        <v>41</v>
      </c>
      <c r="C326" s="37" t="s">
        <v>42</v>
      </c>
      <c r="D326" s="37"/>
      <c r="E326" s="38"/>
      <c r="F326" s="37"/>
      <c r="G326" s="37"/>
      <c r="H326" s="37"/>
      <c r="I326" s="37"/>
    </row>
    <row r="327" spans="3:9" ht="24" customHeight="1">
      <c r="C327" s="37"/>
      <c r="D327" s="37"/>
      <c r="E327" s="38"/>
      <c r="F327" s="37"/>
      <c r="G327" s="37"/>
      <c r="H327" s="37"/>
      <c r="I327" s="37"/>
    </row>
    <row r="328" spans="2:9" ht="24" customHeight="1">
      <c r="B328" s="62" t="s">
        <v>40</v>
      </c>
      <c r="C328" s="37"/>
      <c r="D328" s="37"/>
      <c r="E328" s="38"/>
      <c r="F328" s="37"/>
      <c r="G328" s="37"/>
      <c r="H328" s="37"/>
      <c r="I328" s="37"/>
    </row>
    <row r="329" spans="3:9" ht="24" customHeight="1">
      <c r="C329" s="37"/>
      <c r="D329" s="37"/>
      <c r="E329" s="38"/>
      <c r="F329" s="37"/>
      <c r="G329" s="37"/>
      <c r="H329" s="37"/>
      <c r="I329" s="37"/>
    </row>
    <row r="330" spans="3:9" ht="24" customHeight="1">
      <c r="C330" s="37"/>
      <c r="D330" s="37"/>
      <c r="E330" s="38"/>
      <c r="F330" s="37"/>
      <c r="G330" s="37"/>
      <c r="H330" s="37"/>
      <c r="I330" s="37"/>
    </row>
    <row r="331" spans="3:9" ht="24" customHeight="1">
      <c r="C331" s="37"/>
      <c r="D331" s="37"/>
      <c r="E331" s="38"/>
      <c r="F331" s="37"/>
      <c r="G331" s="37"/>
      <c r="H331" s="37"/>
      <c r="I331" s="37"/>
    </row>
    <row r="332" spans="2:9" ht="24" customHeight="1">
      <c r="B332" s="62" t="s">
        <v>39</v>
      </c>
      <c r="C332" s="37"/>
      <c r="D332" s="37"/>
      <c r="E332" s="38"/>
      <c r="F332" s="37"/>
      <c r="G332" s="37"/>
      <c r="H332" s="37"/>
      <c r="I332" s="37"/>
    </row>
    <row r="333" spans="3:9" ht="24" customHeight="1">
      <c r="C333" s="37"/>
      <c r="D333" s="37"/>
      <c r="E333" s="38"/>
      <c r="F333" s="37"/>
      <c r="G333" s="37"/>
      <c r="H333" s="37"/>
      <c r="I333" s="37"/>
    </row>
    <row r="334" spans="3:9" ht="24" customHeight="1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21.75" customHeight="1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394" spans="3:9" ht="15">
      <c r="C394" s="37"/>
      <c r="D394" s="37"/>
      <c r="E394" s="38"/>
      <c r="F394" s="37"/>
      <c r="G394" s="37"/>
      <c r="H394" s="37"/>
      <c r="I394" s="37"/>
    </row>
    <row r="395" spans="3:9" ht="15">
      <c r="C395" s="37"/>
      <c r="D395" s="37"/>
      <c r="E395" s="38"/>
      <c r="F395" s="37"/>
      <c r="G395" s="37"/>
      <c r="H395" s="37"/>
      <c r="I395" s="37"/>
    </row>
    <row r="396" spans="3:9" ht="15">
      <c r="C396" s="37"/>
      <c r="D396" s="37"/>
      <c r="E396" s="38"/>
      <c r="F396" s="37"/>
      <c r="G396" s="37"/>
      <c r="H396" s="37"/>
      <c r="I396" s="37"/>
    </row>
    <row r="397" spans="3:9" ht="15">
      <c r="C397" s="37"/>
      <c r="D397" s="37"/>
      <c r="E397" s="38"/>
      <c r="F397" s="37"/>
      <c r="G397" s="37"/>
      <c r="H397" s="37"/>
      <c r="I397" s="37"/>
    </row>
    <row r="398" spans="3:9" ht="15">
      <c r="C398" s="37"/>
      <c r="D398" s="37"/>
      <c r="E398" s="38"/>
      <c r="F398" s="37"/>
      <c r="G398" s="37"/>
      <c r="H398" s="37"/>
      <c r="I398" s="37"/>
    </row>
    <row r="399" spans="3:9" ht="15">
      <c r="C399" s="37"/>
      <c r="D399" s="37"/>
      <c r="E399" s="38"/>
      <c r="F399" s="37"/>
      <c r="G399" s="37"/>
      <c r="H399" s="37"/>
      <c r="I399" s="37"/>
    </row>
    <row r="400" spans="3:9" ht="15">
      <c r="C400" s="37"/>
      <c r="D400" s="37"/>
      <c r="E400" s="38"/>
      <c r="F400" s="37"/>
      <c r="G400" s="37"/>
      <c r="H400" s="37"/>
      <c r="I400" s="37"/>
    </row>
    <row r="401" spans="3:9" ht="15">
      <c r="C401" s="37"/>
      <c r="D401" s="37"/>
      <c r="E401" s="38"/>
      <c r="F401" s="37"/>
      <c r="G401" s="37"/>
      <c r="H401" s="37"/>
      <c r="I401" s="37"/>
    </row>
    <row r="571" ht="15" hidden="1"/>
    <row r="574" ht="15">
      <c r="B574" s="62" t="s">
        <v>43</v>
      </c>
    </row>
    <row r="576" ht="15">
      <c r="M576" t="s">
        <v>44</v>
      </c>
    </row>
  </sheetData>
  <sheetProtection/>
  <mergeCells count="6">
    <mergeCell ref="B2:B7"/>
    <mergeCell ref="B8:B13"/>
    <mergeCell ref="B14:B23"/>
    <mergeCell ref="B24:B33"/>
    <mergeCell ref="B34:B43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14" t="s">
        <v>50</v>
      </c>
      <c r="C1" s="314"/>
      <c r="D1" s="314" t="s">
        <v>28</v>
      </c>
      <c r="E1" s="314"/>
      <c r="F1" s="314" t="s">
        <v>49</v>
      </c>
      <c r="G1" s="314"/>
      <c r="H1" s="314" t="s">
        <v>52</v>
      </c>
    </row>
    <row r="2" spans="2:8" ht="26.25">
      <c r="B2" s="314" t="s">
        <v>34</v>
      </c>
      <c r="C2" s="314"/>
      <c r="D2" s="314" t="s">
        <v>30</v>
      </c>
      <c r="E2" s="314"/>
      <c r="F2" s="314" t="s">
        <v>54</v>
      </c>
      <c r="G2" s="314"/>
      <c r="H2" s="314" t="s">
        <v>32</v>
      </c>
    </row>
    <row r="3" spans="2:8" ht="26.25">
      <c r="B3" s="314" t="s">
        <v>25</v>
      </c>
      <c r="C3" s="314"/>
      <c r="D3" s="314" t="s">
        <v>59</v>
      </c>
      <c r="E3" s="314"/>
      <c r="F3" s="314" t="s">
        <v>53</v>
      </c>
      <c r="G3" s="314"/>
      <c r="H3" s="314" t="s">
        <v>33</v>
      </c>
    </row>
    <row r="4" spans="2:8" ht="26.25">
      <c r="B4" s="314" t="s">
        <v>26</v>
      </c>
      <c r="C4" s="314"/>
      <c r="D4" s="314" t="s">
        <v>29</v>
      </c>
      <c r="E4" s="314"/>
      <c r="F4" s="314" t="s">
        <v>60</v>
      </c>
      <c r="G4" s="314"/>
      <c r="H4" s="314" t="s">
        <v>31</v>
      </c>
    </row>
    <row r="5" spans="2:8" ht="26.25">
      <c r="B5" s="314"/>
      <c r="C5" s="314"/>
      <c r="D5" s="314" t="s">
        <v>51</v>
      </c>
      <c r="E5" s="314"/>
      <c r="F5" s="314" t="s">
        <v>62</v>
      </c>
      <c r="G5" s="314"/>
      <c r="H5" s="314" t="s">
        <v>63</v>
      </c>
    </row>
    <row r="8" spans="2:8" ht="26.25">
      <c r="B8" s="314"/>
      <c r="D8" s="314"/>
      <c r="F8" s="314"/>
      <c r="H8" s="314"/>
    </row>
    <row r="9" spans="2:8" ht="26.25">
      <c r="B9" s="314"/>
      <c r="D9" s="314"/>
      <c r="F9" s="314"/>
      <c r="H9" s="314"/>
    </row>
    <row r="10" spans="6:8" ht="26.25">
      <c r="F10" s="314"/>
      <c r="H10" s="314"/>
    </row>
    <row r="11" ht="26.25">
      <c r="H11" s="314"/>
    </row>
  </sheetData>
  <sheetProtection/>
  <protectedRanges>
    <protectedRange sqref="B1:C3 C4" name="Oblast1"/>
    <protectedRange sqref="E1:E4 F1 F8 B8 D3:D4" name="Oblast1_1"/>
    <protectedRange sqref="G1:G4 F9:F10 H9 H2:H3 B4:B5 D8 D5" name="Oblast1_1_1"/>
    <protectedRange sqref="H10:H11 H4 F3 D9 H1" name="Oblast1_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21">
        <v>1</v>
      </c>
      <c r="E13" s="621"/>
      <c r="F13" s="622">
        <v>2</v>
      </c>
      <c r="G13" s="623"/>
      <c r="H13" s="624">
        <v>3</v>
      </c>
      <c r="I13" s="623"/>
      <c r="J13" s="624">
        <v>4</v>
      </c>
      <c r="K13" s="625"/>
      <c r="L13" s="626" t="s">
        <v>27</v>
      </c>
      <c r="M13" s="626"/>
      <c r="N13" s="626"/>
      <c r="O13" s="160" t="s">
        <v>1</v>
      </c>
      <c r="P13" s="613" t="s">
        <v>0</v>
      </c>
      <c r="Q13" s="614"/>
      <c r="R13" s="109"/>
      <c r="S13" s="245" t="s">
        <v>5</v>
      </c>
      <c r="T13" s="265" t="str">
        <f>C14</f>
        <v>Julínek Tomáš</v>
      </c>
      <c r="U13" s="266" t="s">
        <v>14</v>
      </c>
      <c r="V13" s="267" t="str">
        <f>C15</f>
        <v>Hrnčiřík Pavel</v>
      </c>
      <c r="W13" s="133">
        <f>IF('tabulka výsledků'!G34="","",'tabulka výsledků'!G34)</f>
        <v>3</v>
      </c>
      <c r="X13" s="134" t="s">
        <v>21</v>
      </c>
      <c r="Y13" s="135">
        <f>IF('tabulka výsledků'!I34="","",'tabulka výsledků'!I34)</f>
        <v>0</v>
      </c>
      <c r="Z13" s="1">
        <f>IF('tabulka výsledků'!G34="",'tabulka výsledků'!G34,"")</f>
      </c>
    </row>
    <row r="14" spans="2:25" s="1" customFormat="1" ht="24" customHeight="1" thickBot="1" thickTop="1">
      <c r="B14" s="242">
        <v>1</v>
      </c>
      <c r="C14" s="262" t="str">
        <f>HRÁČI!H1</f>
        <v>Julínek Tomáš</v>
      </c>
      <c r="D14" s="144"/>
      <c r="E14" s="138"/>
      <c r="F14" s="65" t="str">
        <f>W13&amp;":"&amp;Y13</f>
        <v>3:0</v>
      </c>
      <c r="G14" s="216">
        <f>VLOOKUP(F14,H30:I39,2,0)</f>
        <v>7</v>
      </c>
      <c r="H14" s="65" t="str">
        <f>W16&amp;":"&amp;Y16</f>
        <v>3:0</v>
      </c>
      <c r="I14" s="216">
        <f>VLOOKUP(H14,H30:I39,2,0)</f>
        <v>7</v>
      </c>
      <c r="J14" s="65" t="str">
        <f>Y18&amp;":"&amp;W18</f>
        <v>0:3</v>
      </c>
      <c r="K14" s="223">
        <f>VLOOKUP(J14,H30:I39,2,0)</f>
        <v>0</v>
      </c>
      <c r="L14" s="68">
        <f>VLOOKUP(F14,$H$30:$K$39,3,0)+VLOOKUP(H14,$H$30:$K$39,3,0)+VLOOKUP(J14,$H$30:$K$39,3,0)</f>
        <v>6</v>
      </c>
      <c r="M14" s="66" t="s">
        <v>21</v>
      </c>
      <c r="N14" s="67">
        <f>VLOOKUP(F14,$H$30:$K$39,4,0)+VLOOKUP(H14,$H$30:$K$39,4,0)+VLOOKUP(J14,$H$30:$K$39,4,0)</f>
        <v>3</v>
      </c>
      <c r="O14" s="226">
        <f>SUM(K14,I14,G14)</f>
        <v>14</v>
      </c>
      <c r="P14" s="171"/>
      <c r="Q14" s="169"/>
      <c r="R14" s="113"/>
      <c r="S14" s="246" t="s">
        <v>6</v>
      </c>
      <c r="T14" s="268" t="str">
        <f>C16</f>
        <v>Máša Luděk</v>
      </c>
      <c r="U14" s="269" t="s">
        <v>14</v>
      </c>
      <c r="V14" s="270" t="str">
        <f>C17</f>
        <v>Pinďák Pavel</v>
      </c>
      <c r="W14" s="133" t="str">
        <f>IF('tabulka výsledků'!G35="","",'tabulka výsledků'!G35)</f>
        <v>S</v>
      </c>
      <c r="X14" s="136" t="s">
        <v>21</v>
      </c>
      <c r="Y14" s="135" t="str">
        <f>IF('tabulka výsledků'!I35="","",'tabulka výsledků'!I35)</f>
        <v>S</v>
      </c>
    </row>
    <row r="15" spans="2:25" s="1" customFormat="1" ht="24" customHeight="1" thickBot="1">
      <c r="B15" s="243">
        <v>2</v>
      </c>
      <c r="C15" s="263" t="str">
        <f>HRÁČI!H2</f>
        <v>Hrnčiřík Pavel</v>
      </c>
      <c r="D15" s="121" t="str">
        <f>Y13&amp;":"&amp;W13</f>
        <v>0:3</v>
      </c>
      <c r="E15" s="217">
        <f>VLOOKUP(D15,H30:I39,2,0)</f>
        <v>0</v>
      </c>
      <c r="F15" s="137"/>
      <c r="G15" s="138"/>
      <c r="H15" s="122" t="str">
        <f>W15&amp;":"&amp;Y15</f>
        <v>0:3</v>
      </c>
      <c r="I15" s="221">
        <f>VLOOKUP(H15,H30:I39,2,0)</f>
        <v>0</v>
      </c>
      <c r="J15" s="123" t="str">
        <f>W17&amp;":"&amp;Y17</f>
        <v>3:1</v>
      </c>
      <c r="K15" s="224">
        <f>VLOOKUP(J15,H30:I39,2,0)</f>
        <v>6</v>
      </c>
      <c r="L15" s="124">
        <f>VLOOKUP(D15,$H$30:$K$39,3,0)+VLOOKUP(H15,$H$30:$K$39,3,0)+VLOOKUP(J15,$H$30:$K$39,3,0)</f>
        <v>3</v>
      </c>
      <c r="M15" s="125" t="s">
        <v>21</v>
      </c>
      <c r="N15" s="126">
        <f>VLOOKUP(D15,$H$30:$K$39,4,0)+VLOOKUP(H15,$H$30:$K$39,4,0)+VLOOKUP(J15,$H$30:$K$39,4,0)</f>
        <v>7</v>
      </c>
      <c r="O15" s="227">
        <f>SUM(K15,I15,E15,C15)</f>
        <v>6</v>
      </c>
      <c r="P15" s="171"/>
      <c r="Q15" s="168"/>
      <c r="R15" s="113"/>
      <c r="S15" s="247" t="s">
        <v>7</v>
      </c>
      <c r="T15" s="248" t="str">
        <f>C15</f>
        <v>Hrnčiřík Pavel</v>
      </c>
      <c r="U15" s="249" t="s">
        <v>14</v>
      </c>
      <c r="V15" s="250" t="str">
        <f>C16</f>
        <v>Máša Luděk</v>
      </c>
      <c r="W15" s="133">
        <f>IF('tabulka výsledků'!G36="","",'tabulka výsledků'!G36)</f>
        <v>0</v>
      </c>
      <c r="X15" s="106" t="s">
        <v>21</v>
      </c>
      <c r="Y15" s="135">
        <f>IF('tabulka výsledků'!I36="","",'tabulka výsledků'!I36)</f>
        <v>3</v>
      </c>
    </row>
    <row r="16" spans="2:25" s="1" customFormat="1" ht="24" customHeight="1" thickBot="1">
      <c r="B16" s="243">
        <v>3</v>
      </c>
      <c r="C16" s="263" t="str">
        <f>HRÁČI!H3</f>
        <v>Máša Luděk</v>
      </c>
      <c r="D16" s="123" t="str">
        <f>Y16&amp;":"&amp;W16</f>
        <v>0:3</v>
      </c>
      <c r="E16" s="218">
        <f>VLOOKUP(D16,H30:I39,2,0)</f>
        <v>0</v>
      </c>
      <c r="F16" s="127" t="str">
        <f>Y15&amp;":"&amp;W15</f>
        <v>3:0</v>
      </c>
      <c r="G16" s="217">
        <f>VLOOKUP(F16,H30:I39,2,0)</f>
        <v>7</v>
      </c>
      <c r="H16" s="137"/>
      <c r="I16" s="139"/>
      <c r="J16" s="122" t="str">
        <f>W14&amp;":"&amp;Y14</f>
        <v>S:S</v>
      </c>
      <c r="K16" s="225">
        <f>VLOOKUP(J16,H30:I39,2,0)</f>
        <v>0</v>
      </c>
      <c r="L16" s="124">
        <f>VLOOKUP(D16,$H$30:$K$39,3,0)+VLOOKUP(F16,$H$30:$K$39,3,0)+VLOOKUP(J16,$H$30:$K$39,3,0)</f>
        <v>3</v>
      </c>
      <c r="M16" s="125" t="s">
        <v>21</v>
      </c>
      <c r="N16" s="126">
        <f>VLOOKUP(D16,$H$30:$K$39,4,0)+VLOOKUP(F16,$H$30:$K$39,4,0)+VLOOKUP(J16,$H$30:$K$39,4,0)</f>
        <v>3</v>
      </c>
      <c r="O16" s="227">
        <f>SUM(K16,G16,E16,C16)</f>
        <v>7</v>
      </c>
      <c r="P16" s="171"/>
      <c r="Q16" s="169"/>
      <c r="R16" s="113"/>
      <c r="S16" s="246" t="s">
        <v>2</v>
      </c>
      <c r="T16" s="268" t="str">
        <f>C14</f>
        <v>Julínek Tomáš</v>
      </c>
      <c r="U16" s="269" t="s">
        <v>14</v>
      </c>
      <c r="V16" s="270" t="str">
        <f>C16</f>
        <v>Máša Luděk</v>
      </c>
      <c r="W16" s="133">
        <f>IF('tabulka výsledků'!G37="","",'tabulka výsledků'!G37)</f>
        <v>3</v>
      </c>
      <c r="X16" s="136" t="s">
        <v>21</v>
      </c>
      <c r="Y16" s="135">
        <f>IF('tabulka výsledků'!I37="","",'tabulka výsledků'!I37)</f>
        <v>0</v>
      </c>
    </row>
    <row r="17" spans="2:25" s="1" customFormat="1" ht="24" customHeight="1" thickBot="1">
      <c r="B17" s="244">
        <v>4</v>
      </c>
      <c r="C17" s="264" t="str">
        <f>HRÁČI!H4</f>
        <v>Pinďák Pavel</v>
      </c>
      <c r="D17" s="128" t="str">
        <f>W18&amp;":"&amp;Y18</f>
        <v>3:0</v>
      </c>
      <c r="E17" s="219">
        <f>VLOOKUP(D17,H30:I39,2,0)</f>
        <v>7</v>
      </c>
      <c r="F17" s="129" t="str">
        <f>Y17&amp;":"&amp;W17</f>
        <v>1:3</v>
      </c>
      <c r="G17" s="220">
        <f>VLOOKUP(F17,H30:I39,2,0)</f>
        <v>1</v>
      </c>
      <c r="H17" s="128" t="str">
        <f>Y14&amp;":"&amp;W14</f>
        <v>S:S</v>
      </c>
      <c r="I17" s="222">
        <f>VLOOKUP(H17,H30:I39,2,0)</f>
        <v>0</v>
      </c>
      <c r="J17" s="140"/>
      <c r="K17" s="141"/>
      <c r="L17" s="130">
        <f>VLOOKUP(D17,$H$30:$K$39,3,0)+VLOOKUP(F17,$H$30:$K$39,3,0)+VLOOKUP(H17,$H$30:$K$39,3,0)</f>
        <v>4</v>
      </c>
      <c r="M17" s="131" t="s">
        <v>21</v>
      </c>
      <c r="N17" s="132">
        <f>VLOOKUP(D17,$H$30:$K$39,4,0)+VLOOKUP(F17,$H$30:$K$39,4,0)+VLOOKUP(H17,$H$30:$K$39,4,0)</f>
        <v>3</v>
      </c>
      <c r="O17" s="228">
        <f>SUM(I17,G17,E17,C17)</f>
        <v>8</v>
      </c>
      <c r="P17" s="171"/>
      <c r="Q17" s="169"/>
      <c r="R17" s="114"/>
      <c r="S17" s="247" t="s">
        <v>4</v>
      </c>
      <c r="T17" s="248" t="str">
        <f>C15</f>
        <v>Hrnčiřík Pavel</v>
      </c>
      <c r="U17" s="249" t="s">
        <v>14</v>
      </c>
      <c r="V17" s="250" t="str">
        <f>C17</f>
        <v>Pinďák Pavel</v>
      </c>
      <c r="W17" s="133">
        <f>IF('tabulka výsledků'!G38="","",'tabulka výsledků'!G38)</f>
        <v>3</v>
      </c>
      <c r="X17" s="106" t="s">
        <v>21</v>
      </c>
      <c r="Y17" s="135">
        <f>IF('tabulka výsledků'!I38="","",'tabulka výsledků'!I38)</f>
        <v>1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6" t="s">
        <v>3</v>
      </c>
      <c r="T18" s="268" t="str">
        <f>C17</f>
        <v>Pinďák Pavel</v>
      </c>
      <c r="U18" s="269" t="s">
        <v>14</v>
      </c>
      <c r="V18" s="270" t="str">
        <f>C14</f>
        <v>Julínek Tomáš</v>
      </c>
      <c r="W18" s="300">
        <f>IF('tabulka výsledků'!G39="","",'tabulka výsledků'!G39)</f>
        <v>3</v>
      </c>
      <c r="X18" s="136" t="s">
        <v>21</v>
      </c>
      <c r="Y18" s="301">
        <f>IF('tabulka výsledků'!I39="","",'tabulka výsledků'!I39)</f>
        <v>0</v>
      </c>
    </row>
    <row r="19" spans="4:18" s="1" customFormat="1" ht="24" customHeight="1" thickBot="1">
      <c r="D19" s="168" t="s">
        <v>8</v>
      </c>
      <c r="E19" s="615" t="s">
        <v>9</v>
      </c>
      <c r="F19" s="616"/>
      <c r="G19" s="169" t="s">
        <v>10</v>
      </c>
      <c r="H19" s="617" t="s">
        <v>11</v>
      </c>
      <c r="I19" s="618"/>
      <c r="J19" s="170" t="s">
        <v>12</v>
      </c>
      <c r="K19" s="619" t="s">
        <v>13</v>
      </c>
      <c r="L19" s="620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2018-11-27T15:19:09Z</cp:lastPrinted>
  <dcterms:created xsi:type="dcterms:W3CDTF">2010-08-24T10:15:51Z</dcterms:created>
  <dcterms:modified xsi:type="dcterms:W3CDTF">2018-12-31T13:12:09Z</dcterms:modified>
  <cp:category/>
  <cp:version/>
  <cp:contentType/>
  <cp:contentStatus/>
</cp:coreProperties>
</file>